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4.26\UIiRP\ORP\4. Отчеты, сводные данные\ИТОГИ СЭР\2025\2025\"/>
    </mc:Choice>
  </mc:AlternateContent>
  <bookViews>
    <workbookView xWindow="0" yWindow="0" windowWidth="17025" windowHeight="9495" tabRatio="721" firstSheet="2" activeTab="2"/>
  </bookViews>
  <sheets>
    <sheet name="Лист1" sheetId="1" state="hidden" r:id="rId1"/>
    <sheet name="Стратегия 2050" sheetId="20" state="hidden" r:id="rId2"/>
    <sheet name="МСП" sheetId="2" r:id="rId3"/>
  </sheets>
  <externalReferences>
    <externalReference r:id="rId4"/>
  </externalReferences>
  <definedNames>
    <definedName name="_xlnm.Print_Titles" localSheetId="2">МСП!$6:$6</definedName>
    <definedName name="_xlnm.Print_Area" localSheetId="2">МСП!$A$1:$D$316</definedName>
  </definedNames>
  <calcPr calcId="162913"/>
</workbook>
</file>

<file path=xl/calcChain.xml><?xml version="1.0" encoding="utf-8"?>
<calcChain xmlns="http://schemas.openxmlformats.org/spreadsheetml/2006/main">
  <c r="D312" i="2" l="1"/>
  <c r="D58" i="2" l="1"/>
  <c r="D28" i="2"/>
  <c r="D20" i="2"/>
  <c r="D23" i="2"/>
  <c r="D32" i="2" s="1"/>
  <c r="D22" i="2" l="1"/>
  <c r="D31" i="2" s="1"/>
  <c r="D41" i="2"/>
  <c r="D139" i="2" l="1"/>
  <c r="C64" i="2" l="1"/>
  <c r="D64" i="2"/>
  <c r="C305" i="2" l="1"/>
  <c r="C304" i="2"/>
  <c r="C198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73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42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19" i="2"/>
  <c r="C206" i="2" s="1"/>
  <c r="C95" i="2"/>
  <c r="C59" i="2"/>
  <c r="C58" i="2"/>
  <c r="C55" i="2"/>
  <c r="C54" i="2"/>
  <c r="C51" i="2"/>
  <c r="C50" i="2"/>
  <c r="C47" i="2"/>
  <c r="C46" i="2"/>
  <c r="C45" i="2"/>
  <c r="C44" i="2"/>
  <c r="C40" i="2"/>
  <c r="C20" i="2"/>
  <c r="C12" i="2"/>
  <c r="C7" i="2"/>
  <c r="C41" i="2" l="1"/>
  <c r="C303" i="2" l="1"/>
  <c r="C252" i="2" l="1"/>
  <c r="C251" i="2"/>
  <c r="C195" i="2"/>
  <c r="C194" i="2"/>
  <c r="C165" i="2"/>
  <c r="C164" i="2"/>
  <c r="C112" i="2"/>
  <c r="C111" i="2"/>
  <c r="C56" i="2"/>
  <c r="C48" i="2"/>
  <c r="C42" i="2"/>
  <c r="C193" i="2" l="1"/>
  <c r="C110" i="2"/>
  <c r="C163" i="2"/>
  <c r="D303" i="2" l="1"/>
  <c r="C207" i="2" l="1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170" i="2"/>
  <c r="C52" i="2"/>
  <c r="C22" i="2"/>
  <c r="C16" i="2"/>
  <c r="C14" i="2"/>
  <c r="D33" i="2" l="1"/>
  <c r="C302" i="2" l="1"/>
  <c r="D302" i="2"/>
  <c r="C279" i="2"/>
  <c r="D279" i="2"/>
  <c r="C248" i="2"/>
  <c r="D248" i="2"/>
  <c r="C225" i="2"/>
  <c r="D225" i="2"/>
  <c r="D170" i="2"/>
  <c r="D116" i="2"/>
  <c r="C139" i="2"/>
  <c r="D226" i="2"/>
  <c r="C116" i="2"/>
  <c r="C203" i="2" s="1"/>
  <c r="C87" i="2"/>
  <c r="D87" i="2"/>
  <c r="D203" i="2" l="1"/>
  <c r="C309" i="2"/>
  <c r="C310" i="2" s="1"/>
  <c r="D42" i="2"/>
  <c r="F13" i="20" l="1"/>
  <c r="F21" i="20" l="1"/>
  <c r="F18" i="20"/>
  <c r="F24" i="20" l="1"/>
  <c r="F22" i="20"/>
  <c r="F20" i="20"/>
  <c r="F19" i="20"/>
  <c r="C9" i="2" l="1"/>
  <c r="D16" i="2"/>
  <c r="D18" i="2" s="1"/>
  <c r="D9" i="2"/>
  <c r="D12" i="2" l="1"/>
  <c r="D25" i="2" s="1"/>
  <c r="D29" i="2" s="1"/>
  <c r="D207" i="2" l="1"/>
  <c r="D229" i="2"/>
  <c r="C27" i="2" l="1"/>
  <c r="C18" i="2"/>
  <c r="C29" i="2" l="1"/>
  <c r="C31" i="2" s="1"/>
  <c r="D257" i="2"/>
  <c r="C247" i="2"/>
  <c r="C246" i="2"/>
  <c r="C296" i="2"/>
  <c r="C295" i="2"/>
  <c r="C240" i="2"/>
  <c r="C239" i="2"/>
  <c r="C238" i="2"/>
  <c r="C236" i="2"/>
  <c r="C235" i="2"/>
  <c r="C234" i="2"/>
  <c r="C230" i="2"/>
  <c r="C229" i="2"/>
  <c r="C299" i="2"/>
  <c r="C298" i="2"/>
  <c r="C294" i="2"/>
  <c r="C293" i="2"/>
  <c r="C292" i="2"/>
  <c r="C291" i="2"/>
  <c r="C286" i="2"/>
  <c r="C283" i="2"/>
  <c r="C277" i="2"/>
  <c r="C275" i="2"/>
  <c r="C264" i="2"/>
  <c r="C260" i="2"/>
  <c r="D252" i="2"/>
  <c r="D251" i="2"/>
  <c r="D195" i="2"/>
  <c r="D194" i="2"/>
  <c r="D165" i="2"/>
  <c r="D164" i="2"/>
  <c r="D112" i="2"/>
  <c r="D111" i="2"/>
  <c r="D52" i="2"/>
  <c r="D48" i="2"/>
  <c r="C237" i="2"/>
  <c r="C243" i="2"/>
  <c r="C244" i="2"/>
  <c r="C245" i="2"/>
  <c r="C232" i="2"/>
  <c r="C233" i="2"/>
  <c r="D283" i="2"/>
  <c r="D284" i="2"/>
  <c r="D285" i="2"/>
  <c r="D286" i="2"/>
  <c r="D287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06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C287" i="2"/>
  <c r="C297" i="2"/>
  <c r="C285" i="2"/>
  <c r="C284" i="2"/>
  <c r="C276" i="2"/>
  <c r="C263" i="2"/>
  <c r="C270" i="2"/>
  <c r="C271" i="2"/>
  <c r="C300" i="2"/>
  <c r="C268" i="2"/>
  <c r="C231" i="2"/>
  <c r="C269" i="2"/>
  <c r="C288" i="2"/>
  <c r="C301" i="2"/>
  <c r="C274" i="2"/>
  <c r="C289" i="2"/>
  <c r="C262" i="2"/>
  <c r="C278" i="2"/>
  <c r="C273" i="2"/>
  <c r="C261" i="2"/>
  <c r="C265" i="2"/>
  <c r="C242" i="2"/>
  <c r="C290" i="2"/>
  <c r="C241" i="2"/>
  <c r="C266" i="2"/>
  <c r="D163" i="2" l="1"/>
  <c r="C280" i="2"/>
  <c r="C226" i="2"/>
  <c r="D193" i="2"/>
  <c r="C267" i="2"/>
  <c r="C272" i="2"/>
  <c r="C250" i="2"/>
  <c r="D110" i="2"/>
  <c r="C257" i="2"/>
  <c r="C61" i="2" l="1"/>
  <c r="C60" i="2"/>
  <c r="D250" i="2"/>
  <c r="D61" i="2" l="1"/>
  <c r="D60" i="2"/>
  <c r="D288" i="2"/>
  <c r="D309" i="2" l="1"/>
  <c r="D280" i="2"/>
  <c r="D310" i="2" l="1"/>
</calcChain>
</file>

<file path=xl/comments1.xml><?xml version="1.0" encoding="utf-8"?>
<comments xmlns="http://schemas.openxmlformats.org/spreadsheetml/2006/main">
  <authors>
    <author>Хайруллин Салават Рустамович</author>
  </authors>
  <commentList>
    <comment ref="C116" authorId="0" shapeId="0">
      <text>
        <r>
          <rPr>
            <b/>
            <sz val="9"/>
            <color indexed="81"/>
            <rFont val="Tahoma"/>
            <family val="2"/>
            <charset val="204"/>
          </rPr>
          <t>Хайруллин Салават Рустамович:</t>
        </r>
        <r>
          <rPr>
            <sz val="9"/>
            <color indexed="81"/>
            <rFont val="Tahoma"/>
            <family val="2"/>
            <charset val="204"/>
          </rPr>
          <t xml:space="preserve">
6062 в отчете</t>
        </r>
      </text>
    </comment>
    <comment ref="C139" authorId="0" shapeId="0">
      <text>
        <r>
          <rPr>
            <b/>
            <sz val="9"/>
            <color indexed="81"/>
            <rFont val="Tahoma"/>
            <family val="2"/>
            <charset val="204"/>
          </rPr>
          <t>Хайруллин Салават Рустамович:</t>
        </r>
        <r>
          <rPr>
            <sz val="9"/>
            <color indexed="81"/>
            <rFont val="Tahoma"/>
            <family val="2"/>
            <charset val="204"/>
          </rPr>
          <t xml:space="preserve">
30200 в отчете</t>
        </r>
      </text>
    </comment>
    <comment ref="D305" authorId="0" shapeId="0">
      <text>
        <r>
          <rPr>
            <b/>
            <sz val="9"/>
            <color indexed="81"/>
            <rFont val="Tahoma"/>
            <family val="2"/>
            <charset val="204"/>
          </rPr>
          <t>Хайруллин Салават Рустамович:</t>
        </r>
        <r>
          <rPr>
            <sz val="9"/>
            <color indexed="81"/>
            <rFont val="Tahoma"/>
            <family val="2"/>
            <charset val="204"/>
          </rPr>
          <t xml:space="preserve">
январь-октябрь 108,15 </t>
        </r>
      </text>
    </comment>
  </commentList>
</comments>
</file>

<file path=xl/sharedStrings.xml><?xml version="1.0" encoding="utf-8"?>
<sst xmlns="http://schemas.openxmlformats.org/spreadsheetml/2006/main" count="475" uniqueCount="143">
  <si>
    <t>Наименование показателя</t>
  </si>
  <si>
    <t>Единицы измерения</t>
  </si>
  <si>
    <t>9 месяцев</t>
  </si>
  <si>
    <t>2009 г.</t>
  </si>
  <si>
    <t>человек</t>
  </si>
  <si>
    <t>единиц</t>
  </si>
  <si>
    <t>2010 г.</t>
  </si>
  <si>
    <t>2009 год</t>
  </si>
  <si>
    <t>отчет</t>
  </si>
  <si>
    <t xml:space="preserve">Количество индивидуальных предпринимателей, малых и средних предприятий, состоящих на учете в налоговых органах </t>
  </si>
  <si>
    <t>в том числе:</t>
  </si>
  <si>
    <t>индивидуальных предпринимателей</t>
  </si>
  <si>
    <t>малых предприятий</t>
  </si>
  <si>
    <t>средних предприятий</t>
  </si>
  <si>
    <t>- из них, имеющих ненулевую прибыль на конец отчетного периода</t>
  </si>
  <si>
    <t>ПОКАЗАТЕЛИ</t>
  </si>
  <si>
    <t>млн.руб</t>
  </si>
  <si>
    <t>Количество средних предприятий</t>
  </si>
  <si>
    <t>Оборот средних предприятий</t>
  </si>
  <si>
    <t>Количество малых предприятий</t>
  </si>
  <si>
    <t>Оборот малых предприятий</t>
  </si>
  <si>
    <t>Среднесписочная численность работающих в средних предприятиях</t>
  </si>
  <si>
    <t>Оборот индивидуальных предпринимателей</t>
  </si>
  <si>
    <t>Количество субъектов малого и среднего предпринимательства</t>
  </si>
  <si>
    <t>ВСЕГО:</t>
  </si>
  <si>
    <t>СРЕДНИЕ ПРЕДПРИЯТИЯ:</t>
  </si>
  <si>
    <t>ИНДИВИДУАЛЬНЫЕ ПРЕДПРИНИМАТЕЛИ:</t>
  </si>
  <si>
    <t>МАЛЫЕ ПРЕДПРИЯТИЯ (включая МИКРОПРЕДПРИЯТИЯ):</t>
  </si>
  <si>
    <t>Среднесписочная численность работающих в малых предприятиях</t>
  </si>
  <si>
    <t>ПОКАЗАТЕЛИ  РАЗВИТИЯ МАЛОГО И СРЕДНЕГО ПРЕДПРИНИМАТЕЛЬСТВА</t>
  </si>
  <si>
    <t>-</t>
  </si>
  <si>
    <t>Количество индивидуальных предпринимателей</t>
  </si>
  <si>
    <t>Раздел А Сельское, лесное хозяйство, охота, рыболовство и рыбоводство</t>
  </si>
  <si>
    <t>Раздел В Добыча полезных ископаемых</t>
  </si>
  <si>
    <t>Раздел C Обрабатывающие производства</t>
  </si>
  <si>
    <t>Раздел D Обеспечение электрической энергией, газом и паром; кондиционирование воздуха</t>
  </si>
  <si>
    <t>Раздел Е Водоснабжение; водоотведение, организация сбора и утилизация отходов, деятельность по ликвидации загрязнений</t>
  </si>
  <si>
    <t>Раздел F Строительство</t>
  </si>
  <si>
    <t>Раздел G Торговля оптовая и розничная; ремонт автотранспортных средств и мотоциклов</t>
  </si>
  <si>
    <t>Раздел Н Транспортировка и хранение</t>
  </si>
  <si>
    <t>Раздел I Деятельность гостиниц и предприятий общественного питания</t>
  </si>
  <si>
    <t>Раздел J Деятельность в области информации и связи</t>
  </si>
  <si>
    <t>Раздел K Деятельность финансовая и страховая</t>
  </si>
  <si>
    <t>Раздел L Деятельность по операциям с недвижимым имуществом</t>
  </si>
  <si>
    <t>Раздел M Деятельность профессиональная, научная и техническая</t>
  </si>
  <si>
    <t>Раздел N Деятельность административная и сопутствующие дополнительные услуги</t>
  </si>
  <si>
    <t>Раздел O Государственное управление и обеспечение военной безопасности; социальное обеспечение</t>
  </si>
  <si>
    <t>Раздел P Образование</t>
  </si>
  <si>
    <t>Раздел Q Деятельность в области здравоохранения и социальных услуг</t>
  </si>
  <si>
    <t>Раздел R Деятельность в области культуры, спорта, организации досуга и развлечений</t>
  </si>
  <si>
    <t>Раздел S Предоставление прочих видов услуг</t>
  </si>
  <si>
    <t>индекс физического объема</t>
  </si>
  <si>
    <t>%</t>
  </si>
  <si>
    <t>индекс цен</t>
  </si>
  <si>
    <t>млн.руб.</t>
  </si>
  <si>
    <t>ед.</t>
  </si>
  <si>
    <t>раб.мест</t>
  </si>
  <si>
    <t>региональный бюджет</t>
  </si>
  <si>
    <t>местный бюджет</t>
  </si>
  <si>
    <t>Количество вновь созданных рабочих мест в рамках муниципальной программы, всего</t>
  </si>
  <si>
    <t xml:space="preserve"> -</t>
  </si>
  <si>
    <t>Доля в налоговых поступлениях бюджета города от субъектов малого и среднего предпринимательства</t>
  </si>
  <si>
    <t>Объем налоговых поступлений в бюджет города от субъектов малого и среднего предпринимательства</t>
  </si>
  <si>
    <t>Количество субъектов МСП, имеющие статус "социальное предприятие"</t>
  </si>
  <si>
    <t>в том числе :</t>
  </si>
  <si>
    <t>юридические лица</t>
  </si>
  <si>
    <t>индивидуальные предприниматели</t>
  </si>
  <si>
    <t>Количество субъектов МСП сняты с учета по решению налогового органа, всего</t>
  </si>
  <si>
    <t>Количество вновь созданных субъектов МСП, всего</t>
  </si>
  <si>
    <t>Количество субъектов МСП сняты с учета по собственной инициативе, всего</t>
  </si>
  <si>
    <t xml:space="preserve"> - индивидуальные предприниматели</t>
  </si>
  <si>
    <t xml:space="preserve"> - самозанятые </t>
  </si>
  <si>
    <t>Информация для подведения итогов социально-экономического развития 
муниципального образования городской округ Сургут ХМАО-Югры 
за 12 месяцев 2023 года и 1 квартал 2024 года</t>
  </si>
  <si>
    <t>Численность занятых в малом бизнесе, включая индивидуальных предпринимателей и самозанятых</t>
  </si>
  <si>
    <t>МАЛЫЙ БИЗНЕС:</t>
  </si>
  <si>
    <t>Количество субъектов малого бизнеса</t>
  </si>
  <si>
    <t>Оборот малого бизнеса</t>
  </si>
  <si>
    <t>Оборот малого и среднего предпринимательства</t>
  </si>
  <si>
    <t>Количество субъектов МСП, осуществляющих социально значимые (приоритетные) виды деятельности</t>
  </si>
  <si>
    <t>Численность занятых у ИП</t>
  </si>
  <si>
    <t>Численность занятых в малом и среднем бизнесе, включая индивидуальных предпринимателей и самозанятых, в том числе:</t>
  </si>
  <si>
    <t>тыс. человек</t>
  </si>
  <si>
    <t xml:space="preserve"> Доход в расчете на одного работника субъекта малого и среднего предпринимательства **</t>
  </si>
  <si>
    <t>рублей</t>
  </si>
  <si>
    <t xml:space="preserve"> Доход в расчете на одного работника субъекта малого предпринимательства</t>
  </si>
  <si>
    <t xml:space="preserve">Объем бюджетных ассигнований, выделенный на оказание финансовой поддержки, в рамках муниципальной программы  «Развитие малого и среднего предпринимательства в городе Сургуте», всего </t>
  </si>
  <si>
    <t>Количество выданных субсидий в рамках муниципальной программы «Развитие малого и среднего предпринимательства в городе Сургуте»</t>
  </si>
  <si>
    <t xml:space="preserve">Общий объем бюджетных ассигнований на муниципальную программу «Развитие малого и среднего предпринимательства в городе Сургуте», всего </t>
  </si>
  <si>
    <t>развитие МСП</t>
  </si>
  <si>
    <t>развитие АПК</t>
  </si>
  <si>
    <t>Среднесписочная численность занятых в малом бизнесе (юридические лица)</t>
  </si>
  <si>
    <t>Среднесписочная численность занятых в малом и среднем предпринимательстве (юридические лица)</t>
  </si>
  <si>
    <t xml:space="preserve">Количество зарегистрированных плательщиков налога на профессиональный доход </t>
  </si>
  <si>
    <t>№</t>
  </si>
  <si>
    <t>ЦЕЛЕВЫЕ ПОКАЗАТЕЛИ</t>
  </si>
  <si>
    <t>Единица измерения</t>
  </si>
  <si>
    <t>План 
2024-2026 
(1 этап)</t>
  </si>
  <si>
    <t>Исполнение (%)</t>
  </si>
  <si>
    <t xml:space="preserve">7. </t>
  </si>
  <si>
    <t>млн. рублей</t>
  </si>
  <si>
    <t>8.</t>
  </si>
  <si>
    <t>Дополнительные затраты на исследования и разработки в рамках научно-промышленного мультиотраслевого кластера</t>
  </si>
  <si>
    <t>Вектор "Транспорт и логистика"</t>
  </si>
  <si>
    <t>9.</t>
  </si>
  <si>
    <t xml:space="preserve">Объем отгруженных товаров собственного производства, выполненных работ и услуг собственными силами в ценах соответствующих лет по крупным и средним производителям по виду экономической деятельности «Транспорт и хранение» </t>
  </si>
  <si>
    <t>10.</t>
  </si>
  <si>
    <t>Наличие транспортно-пересадочных узлов (аэропорт, автовокзал, ж/д вокзал)</t>
  </si>
  <si>
    <t>11.</t>
  </si>
  <si>
    <t>Создание крупных транспортно-логистических комплексов</t>
  </si>
  <si>
    <t>12.</t>
  </si>
  <si>
    <t>Наличие речного вокзала с развитой инфраструктурой речных перевозок</t>
  </si>
  <si>
    <t>Вектор "Предпринимательство и туризм"</t>
  </si>
  <si>
    <t>13.</t>
  </si>
  <si>
    <t>Удовлетворённость предпринимательского сообщества общими условиями ведения предпринимательской деятельности в муниципальном образовании**</t>
  </si>
  <si>
    <t>14.</t>
  </si>
  <si>
    <t>Оборот (товаров, работ, услуг) субъектов малого предпринимательства</t>
  </si>
  <si>
    <t>15.</t>
  </si>
  <si>
    <t>тыс. чел.</t>
  </si>
  <si>
    <t>16.</t>
  </si>
  <si>
    <t>Удовлетворенность туризмом**</t>
  </si>
  <si>
    <t>17.</t>
  </si>
  <si>
    <t>Турпоток</t>
  </si>
  <si>
    <t>тыс. ночевок</t>
  </si>
  <si>
    <t>Вектор "Креативная экономика"</t>
  </si>
  <si>
    <t>18.</t>
  </si>
  <si>
    <t>Объем отгруженных товаров собственного производства, выполненных работ и услуг собственными силами по направлению «креативные» индустрии</t>
  </si>
  <si>
    <t xml:space="preserve">* - предварительные данные </t>
  </si>
  <si>
    <t>**- показатель расчитывается один раз в год на основании социологического опроса (срок - ноябрь 2024 года)</t>
  </si>
  <si>
    <t>Вектор "Научно-промышленный мультиотраслевой кластер"</t>
  </si>
  <si>
    <t>Факт 
на 30.06.2025</t>
  </si>
  <si>
    <t>Дополнительный объем отгруженных товаров собственного производства, выполненных работ и услуг собственными силами в рамках научно-промышленного мультиотраслевого кластера</t>
  </si>
  <si>
    <t xml:space="preserve">Форма "Анализ достижения плановых значений целевых показателей 
реализации Стратегии социально-экономического развития города Сургута" 
за 9 месяцев 2025 года </t>
  </si>
  <si>
    <t>Раздел T. 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</si>
  <si>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Раздел T 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</si>
  <si>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(по состоянию на 31.12.2025)</t>
  </si>
  <si>
    <t>2024 год
отчет</t>
  </si>
  <si>
    <t>2025 год
прогноз</t>
  </si>
  <si>
    <t>17*</t>
  </si>
  <si>
    <t>КРЕАТИВНЫЕ ИНДУСТРИИ</t>
  </si>
  <si>
    <t>средние предприятия</t>
  </si>
  <si>
    <t>малые предприятия (включая микроприятия)</t>
  </si>
  <si>
    <t>Количество субъектов креативных индустрий***</t>
  </si>
  <si>
    <t>в том числе по видам экономической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</si>
</sst>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7" formatCode="#,##0.0"/>
    <numFmt numFmtId="169" formatCode="0.0000"/>
  </numFmts>
  <fonts count="26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  <charset val="204"/>
    </font>
    <font>
      <sz val="9"/>
      <color theme="1"/>
      <name val="Times New Roman"/>
      <family val="1"/>
    </font>
    <font>
      <sz val="9"/>
      <color rgb="FFFF0000"/>
      <name val="Times New Roman"/>
      <family val="1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7" fillId="0" borderId="0"/>
    <xf numFmtId="0" fontId="18" fillId="0" borderId="0" applyNumberFormat="0" applyFill="0" applyBorder="0" applyAlignment="0" applyProtection="0"/>
    <xf numFmtId="0" fontId="24" fillId="0" borderId="0"/>
  </cellStyleXfs>
  <cellXfs count="16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/>
    <xf numFmtId="1" fontId="4" fillId="0" borderId="2" xfId="0" applyNumberFormat="1" applyFont="1" applyFill="1" applyBorder="1"/>
    <xf numFmtId="0" fontId="4" fillId="0" borderId="6" xfId="0" applyFont="1" applyBorder="1" applyAlignment="1">
      <alignment wrapText="1"/>
    </xf>
    <xf numFmtId="0" fontId="4" fillId="0" borderId="6" xfId="0" applyFont="1" applyFill="1" applyBorder="1"/>
    <xf numFmtId="0" fontId="4" fillId="0" borderId="2" xfId="0" applyFont="1" applyFill="1" applyBorder="1"/>
    <xf numFmtId="0" fontId="4" fillId="0" borderId="7" xfId="0" applyFont="1" applyFill="1" applyBorder="1"/>
    <xf numFmtId="0" fontId="4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1" fillId="0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9" fontId="4" fillId="0" borderId="6" xfId="0" applyNumberFormat="1" applyFont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justify" vertical="center" wrapText="1"/>
    </xf>
    <xf numFmtId="0" fontId="12" fillId="0" borderId="0" xfId="0" applyFont="1" applyFill="1" applyAlignment="1">
      <alignment vertical="center"/>
    </xf>
    <xf numFmtId="0" fontId="12" fillId="2" borderId="2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7" fillId="0" borderId="2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0" xfId="0" applyNumberFormat="1" applyFont="1" applyFill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vertical="center"/>
    </xf>
    <xf numFmtId="2" fontId="16" fillId="0" borderId="2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2" fontId="6" fillId="0" borderId="0" xfId="0" applyNumberFormat="1" applyFont="1" applyFill="1" applyBorder="1" applyAlignment="1">
      <alignment vertical="center"/>
    </xf>
    <xf numFmtId="167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18" fillId="0" borderId="0" xfId="4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Border="1" applyAlignment="1">
      <alignment horizontal="centerContinuous"/>
    </xf>
    <xf numFmtId="0" fontId="8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1" fillId="0" borderId="2" xfId="0" applyFont="1" applyFill="1" applyBorder="1" applyAlignment="1" applyProtection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wrapText="1"/>
    </xf>
    <xf numFmtId="0" fontId="9" fillId="2" borderId="2" xfId="0" applyFont="1" applyFill="1" applyBorder="1" applyAlignment="1" applyProtection="1">
      <alignment horizontal="center" vertical="center"/>
    </xf>
    <xf numFmtId="164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wrapText="1"/>
    </xf>
    <xf numFmtId="0" fontId="23" fillId="0" borderId="2" xfId="0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4" fontId="1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/>
    <xf numFmtId="0" fontId="14" fillId="0" borderId="0" xfId="0" applyFont="1" applyFill="1"/>
    <xf numFmtId="2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</cellXfs>
  <cellStyles count="6">
    <cellStyle name="Гиперссылка" xfId="4" builtinId="8"/>
    <cellStyle name="Обычный" xfId="0" builtinId="0"/>
    <cellStyle name="Обычный 2" xfId="3"/>
    <cellStyle name="Обычный 3" xfId="1"/>
    <cellStyle name="Обычный 4" xfId="2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P/4.%20&#1054;&#1090;&#1095;&#1077;&#1090;&#1099;,%20&#1089;&#1074;&#1086;&#1076;&#1085;&#1099;&#1077;%20&#1076;&#1072;&#1085;&#1085;&#1099;&#1077;/&#1048;&#1058;&#1054;&#1043;&#1048;%20&#1057;&#1069;&#1056;/2019-2024/2024/2024/&#1060;&#1086;&#1088;&#1084;&#1099;%20&#1080;&#1090;&#1086;&#1075;&#1080;%20&#1057;&#1069;&#1056;%202024%20%20&#1059;&#1048;&#1056;&#1055;&#1058;%20(v.1.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СП"/>
      <sheetName val="Инвестиции"/>
      <sheetName val="Концессия"/>
      <sheetName val="Гостиницы"/>
      <sheetName val="Анализ Стратегии 2050"/>
    </sheetNames>
    <sheetDataSet>
      <sheetData sheetId="0"/>
      <sheetData sheetId="1">
        <row r="7">
          <cell r="D7">
            <v>65.94</v>
          </cell>
        </row>
        <row r="9">
          <cell r="D9">
            <v>21.97</v>
          </cell>
        </row>
        <row r="11">
          <cell r="D11">
            <v>64.59</v>
          </cell>
        </row>
        <row r="19">
          <cell r="D19">
            <v>3409.8771669399998</v>
          </cell>
        </row>
        <row r="20">
          <cell r="D20">
            <v>17.392073531973217</v>
          </cell>
        </row>
        <row r="21">
          <cell r="D21">
            <v>40054</v>
          </cell>
        </row>
        <row r="23">
          <cell r="D23">
            <v>38779</v>
          </cell>
        </row>
        <row r="24">
          <cell r="D24">
            <v>1275</v>
          </cell>
        </row>
        <row r="25">
          <cell r="D25">
            <v>115</v>
          </cell>
        </row>
        <row r="26">
          <cell r="D26">
            <v>1845</v>
          </cell>
        </row>
        <row r="27">
          <cell r="D27">
            <v>770</v>
          </cell>
        </row>
        <row r="29">
          <cell r="D29">
            <v>408</v>
          </cell>
        </row>
        <row r="30">
          <cell r="D30">
            <v>362</v>
          </cell>
        </row>
        <row r="33">
          <cell r="D33">
            <v>123</v>
          </cell>
        </row>
        <row r="34">
          <cell r="D34">
            <v>2128</v>
          </cell>
        </row>
        <row r="35">
          <cell r="D35">
            <v>3917</v>
          </cell>
        </row>
        <row r="37">
          <cell r="D37">
            <v>368</v>
          </cell>
        </row>
        <row r="38">
          <cell r="D38">
            <v>3549</v>
          </cell>
        </row>
        <row r="87">
          <cell r="D87">
            <v>36411.953109967544</v>
          </cell>
        </row>
        <row r="88">
          <cell r="D88">
            <v>101.5</v>
          </cell>
        </row>
        <row r="89">
          <cell r="D89">
            <v>106.97</v>
          </cell>
        </row>
        <row r="96">
          <cell r="D96">
            <v>34</v>
          </cell>
        </row>
        <row r="97">
          <cell r="D97">
            <v>27</v>
          </cell>
        </row>
        <row r="98">
          <cell r="D98">
            <v>373</v>
          </cell>
        </row>
        <row r="99">
          <cell r="D99">
            <v>19</v>
          </cell>
        </row>
        <row r="100">
          <cell r="D100">
            <v>41</v>
          </cell>
        </row>
        <row r="101">
          <cell r="D101">
            <v>1016</v>
          </cell>
        </row>
        <row r="102">
          <cell r="D102">
            <v>1638</v>
          </cell>
        </row>
        <row r="103">
          <cell r="D103">
            <v>546</v>
          </cell>
        </row>
        <row r="104">
          <cell r="D104">
            <v>193</v>
          </cell>
        </row>
        <row r="105">
          <cell r="D105">
            <v>184</v>
          </cell>
        </row>
        <row r="106">
          <cell r="D106">
            <v>42</v>
          </cell>
        </row>
        <row r="107">
          <cell r="D107">
            <v>449</v>
          </cell>
        </row>
        <row r="108">
          <cell r="D108">
            <v>542</v>
          </cell>
        </row>
        <row r="109">
          <cell r="D109">
            <v>307</v>
          </cell>
        </row>
        <row r="110">
          <cell r="D110">
            <v>5</v>
          </cell>
        </row>
        <row r="111">
          <cell r="D111">
            <v>54</v>
          </cell>
        </row>
        <row r="112">
          <cell r="D112">
            <v>248</v>
          </cell>
        </row>
        <row r="113">
          <cell r="D113">
            <v>57</v>
          </cell>
        </row>
        <row r="114">
          <cell r="D114">
            <v>127</v>
          </cell>
        </row>
        <row r="118">
          <cell r="D118">
            <v>33</v>
          </cell>
        </row>
        <row r="119">
          <cell r="D119">
            <v>468</v>
          </cell>
        </row>
        <row r="120">
          <cell r="D120">
            <v>2351</v>
          </cell>
        </row>
        <row r="121">
          <cell r="D121">
            <v>170</v>
          </cell>
        </row>
        <row r="122">
          <cell r="D122">
            <v>145</v>
          </cell>
        </row>
        <row r="123">
          <cell r="D123">
            <v>4854</v>
          </cell>
        </row>
        <row r="124">
          <cell r="D124">
            <v>6890</v>
          </cell>
        </row>
        <row r="125">
          <cell r="D125">
            <v>2722</v>
          </cell>
        </row>
        <row r="126">
          <cell r="D126">
            <v>1258</v>
          </cell>
        </row>
        <row r="127">
          <cell r="D127">
            <v>825</v>
          </cell>
        </row>
        <row r="128">
          <cell r="D128">
            <v>292</v>
          </cell>
        </row>
        <row r="129">
          <cell r="D129">
            <v>2460</v>
          </cell>
        </row>
        <row r="130">
          <cell r="D130">
            <v>2167</v>
          </cell>
        </row>
        <row r="131">
          <cell r="D131">
            <v>2632</v>
          </cell>
        </row>
        <row r="132">
          <cell r="D132">
            <v>25</v>
          </cell>
        </row>
        <row r="133">
          <cell r="D133">
            <v>234</v>
          </cell>
        </row>
        <row r="134">
          <cell r="D134">
            <v>1657</v>
          </cell>
        </row>
        <row r="135">
          <cell r="D135">
            <v>261</v>
          </cell>
        </row>
        <row r="136">
          <cell r="D136">
            <v>383</v>
          </cell>
        </row>
        <row r="137">
          <cell r="D137">
            <v>202027.61080369091</v>
          </cell>
        </row>
        <row r="138">
          <cell r="D138">
            <v>101.5</v>
          </cell>
        </row>
        <row r="139">
          <cell r="D139">
            <v>106.97</v>
          </cell>
        </row>
        <row r="147">
          <cell r="D147">
            <v>81</v>
          </cell>
        </row>
        <row r="148">
          <cell r="D148">
            <v>6</v>
          </cell>
        </row>
        <row r="149">
          <cell r="D149">
            <v>641</v>
          </cell>
        </row>
        <row r="150">
          <cell r="D150">
            <v>8</v>
          </cell>
        </row>
        <row r="151">
          <cell r="D151">
            <v>20</v>
          </cell>
        </row>
        <row r="152">
          <cell r="D152">
            <v>1646</v>
          </cell>
        </row>
        <row r="153">
          <cell r="D153">
            <v>4988</v>
          </cell>
        </row>
        <row r="154">
          <cell r="D154">
            <v>1905</v>
          </cell>
        </row>
        <row r="155">
          <cell r="D155">
            <v>487</v>
          </cell>
        </row>
        <row r="156">
          <cell r="D156">
            <v>364</v>
          </cell>
        </row>
        <row r="157">
          <cell r="D157">
            <v>73</v>
          </cell>
        </row>
        <row r="158">
          <cell r="D158">
            <v>813</v>
          </cell>
        </row>
        <row r="159">
          <cell r="D159">
            <v>1089</v>
          </cell>
        </row>
        <row r="160">
          <cell r="D160">
            <v>535</v>
          </cell>
        </row>
        <row r="161">
          <cell r="D161">
            <v>4</v>
          </cell>
        </row>
        <row r="162">
          <cell r="D162">
            <v>322</v>
          </cell>
        </row>
        <row r="163">
          <cell r="D163">
            <v>117</v>
          </cell>
        </row>
        <row r="164">
          <cell r="D164">
            <v>270</v>
          </cell>
        </row>
        <row r="165">
          <cell r="D165">
            <v>1203</v>
          </cell>
        </row>
        <row r="166">
          <cell r="D166">
            <v>55205.219231241121</v>
          </cell>
        </row>
        <row r="167">
          <cell r="D167">
            <v>101.5</v>
          </cell>
        </row>
        <row r="168">
          <cell r="D168">
            <v>106.97</v>
          </cell>
        </row>
        <row r="171">
          <cell r="D171">
            <v>6112</v>
          </cell>
        </row>
        <row r="222">
          <cell r="D222">
            <v>101.5</v>
          </cell>
        </row>
        <row r="223">
          <cell r="D223">
            <v>106.97</v>
          </cell>
        </row>
        <row r="272">
          <cell r="D272">
            <v>293644.78314489953</v>
          </cell>
        </row>
        <row r="273">
          <cell r="D273">
            <v>101.5</v>
          </cell>
        </row>
        <row r="274">
          <cell r="D274">
            <v>106.97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14" sqref="G14"/>
    </sheetView>
  </sheetViews>
  <sheetFormatPr defaultRowHeight="15.75" x14ac:dyDescent="0.25"/>
  <cols>
    <col min="1" max="1" width="45" style="2" customWidth="1"/>
    <col min="2" max="2" width="12" style="1" customWidth="1"/>
    <col min="3" max="3" width="10.28515625" style="1" customWidth="1"/>
    <col min="4" max="5" width="10.28515625" style="2" customWidth="1"/>
    <col min="6" max="16384" width="9.140625" style="3"/>
  </cols>
  <sheetData>
    <row r="1" spans="1:5" x14ac:dyDescent="0.25">
      <c r="A1" s="16"/>
    </row>
    <row r="2" spans="1:5" x14ac:dyDescent="0.25">
      <c r="D2" s="3"/>
      <c r="E2" s="3"/>
    </row>
    <row r="3" spans="1:5" x14ac:dyDescent="0.2">
      <c r="A3" s="145" t="s">
        <v>0</v>
      </c>
      <c r="B3" s="146" t="s">
        <v>1</v>
      </c>
      <c r="C3" s="17" t="s">
        <v>7</v>
      </c>
      <c r="D3" s="148" t="s">
        <v>2</v>
      </c>
      <c r="E3" s="149"/>
    </row>
    <row r="4" spans="1:5" x14ac:dyDescent="0.2">
      <c r="A4" s="145"/>
      <c r="B4" s="147"/>
      <c r="C4" s="4" t="s">
        <v>8</v>
      </c>
      <c r="D4" s="5" t="s">
        <v>3</v>
      </c>
      <c r="E4" s="5" t="s">
        <v>6</v>
      </c>
    </row>
    <row r="5" spans="1:5" ht="63" x14ac:dyDescent="0.25">
      <c r="A5" s="6" t="s">
        <v>9</v>
      </c>
      <c r="B5" s="7" t="s">
        <v>5</v>
      </c>
      <c r="C5" s="18"/>
      <c r="D5" s="8"/>
      <c r="E5" s="9"/>
    </row>
    <row r="6" spans="1:5" x14ac:dyDescent="0.25">
      <c r="A6" s="10" t="s">
        <v>10</v>
      </c>
      <c r="B6" s="7"/>
      <c r="C6" s="18"/>
      <c r="D6" s="8"/>
      <c r="E6" s="9"/>
    </row>
    <row r="7" spans="1:5" x14ac:dyDescent="0.25">
      <c r="A7" s="10" t="s">
        <v>11</v>
      </c>
      <c r="B7" s="7" t="s">
        <v>4</v>
      </c>
      <c r="C7" s="15"/>
      <c r="D7" s="8"/>
      <c r="E7" s="9"/>
    </row>
    <row r="8" spans="1:5" ht="31.5" x14ac:dyDescent="0.25">
      <c r="A8" s="20" t="s">
        <v>14</v>
      </c>
      <c r="B8" s="7" t="s">
        <v>4</v>
      </c>
      <c r="C8" s="15"/>
      <c r="D8" s="8"/>
      <c r="E8" s="9"/>
    </row>
    <row r="9" spans="1:5" x14ac:dyDescent="0.25">
      <c r="A9" s="11" t="s">
        <v>12</v>
      </c>
      <c r="B9" s="7" t="s">
        <v>5</v>
      </c>
      <c r="C9" s="15"/>
      <c r="D9" s="8"/>
      <c r="E9" s="12"/>
    </row>
    <row r="10" spans="1:5" ht="31.5" x14ac:dyDescent="0.25">
      <c r="A10" s="20" t="s">
        <v>14</v>
      </c>
      <c r="B10" s="7" t="s">
        <v>5</v>
      </c>
      <c r="C10" s="15"/>
      <c r="D10" s="13"/>
      <c r="E10" s="14"/>
    </row>
    <row r="11" spans="1:5" x14ac:dyDescent="0.25">
      <c r="A11" s="11" t="s">
        <v>13</v>
      </c>
      <c r="B11" s="7" t="s">
        <v>5</v>
      </c>
      <c r="C11" s="15"/>
      <c r="D11" s="13"/>
      <c r="E11" s="14"/>
    </row>
    <row r="12" spans="1:5" ht="31.5" x14ac:dyDescent="0.25">
      <c r="A12" s="20" t="s">
        <v>14</v>
      </c>
      <c r="B12" s="15" t="s">
        <v>5</v>
      </c>
      <c r="C12" s="19"/>
      <c r="D12" s="13"/>
      <c r="E12" s="14"/>
    </row>
  </sheetData>
  <mergeCells count="3">
    <mergeCell ref="A3:A4"/>
    <mergeCell ref="B3:B4"/>
    <mergeCell ref="D3:E3"/>
  </mergeCells>
  <phoneticPr fontId="5" type="noConversion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77"/>
  <sheetViews>
    <sheetView zoomScale="85" zoomScaleNormal="85" workbookViewId="0">
      <selection activeCell="B2" sqref="B2:F2"/>
    </sheetView>
  </sheetViews>
  <sheetFormatPr defaultRowHeight="12.75" x14ac:dyDescent="0.2"/>
  <cols>
    <col min="1" max="1" width="9.140625" style="87"/>
    <col min="2" max="2" width="52.5703125" style="112" customWidth="1"/>
    <col min="3" max="3" width="11.140625" style="90" customWidth="1"/>
    <col min="4" max="6" width="15.28515625" style="91" customWidth="1"/>
    <col min="7" max="257" width="9.140625" style="88"/>
    <col min="258" max="258" width="52.5703125" style="88" customWidth="1"/>
    <col min="259" max="259" width="11.140625" style="88" customWidth="1"/>
    <col min="260" max="262" width="15.28515625" style="88" customWidth="1"/>
    <col min="263" max="513" width="9.140625" style="88"/>
    <col min="514" max="514" width="52.5703125" style="88" customWidth="1"/>
    <col min="515" max="515" width="11.140625" style="88" customWidth="1"/>
    <col min="516" max="518" width="15.28515625" style="88" customWidth="1"/>
    <col min="519" max="769" width="9.140625" style="88"/>
    <col min="770" max="770" width="52.5703125" style="88" customWidth="1"/>
    <col min="771" max="771" width="11.140625" style="88" customWidth="1"/>
    <col min="772" max="774" width="15.28515625" style="88" customWidth="1"/>
    <col min="775" max="1025" width="9.140625" style="88"/>
    <col min="1026" max="1026" width="52.5703125" style="88" customWidth="1"/>
    <col min="1027" max="1027" width="11.140625" style="88" customWidth="1"/>
    <col min="1028" max="1030" width="15.28515625" style="88" customWidth="1"/>
    <col min="1031" max="1281" width="9.140625" style="88"/>
    <col min="1282" max="1282" width="52.5703125" style="88" customWidth="1"/>
    <col min="1283" max="1283" width="11.140625" style="88" customWidth="1"/>
    <col min="1284" max="1286" width="15.28515625" style="88" customWidth="1"/>
    <col min="1287" max="1537" width="9.140625" style="88"/>
    <col min="1538" max="1538" width="52.5703125" style="88" customWidth="1"/>
    <col min="1539" max="1539" width="11.140625" style="88" customWidth="1"/>
    <col min="1540" max="1542" width="15.28515625" style="88" customWidth="1"/>
    <col min="1543" max="1793" width="9.140625" style="88"/>
    <col min="1794" max="1794" width="52.5703125" style="88" customWidth="1"/>
    <col min="1795" max="1795" width="11.140625" style="88" customWidth="1"/>
    <col min="1796" max="1798" width="15.28515625" style="88" customWidth="1"/>
    <col min="1799" max="2049" width="9.140625" style="88"/>
    <col min="2050" max="2050" width="52.5703125" style="88" customWidth="1"/>
    <col min="2051" max="2051" width="11.140625" style="88" customWidth="1"/>
    <col min="2052" max="2054" width="15.28515625" style="88" customWidth="1"/>
    <col min="2055" max="2305" width="9.140625" style="88"/>
    <col min="2306" max="2306" width="52.5703125" style="88" customWidth="1"/>
    <col min="2307" max="2307" width="11.140625" style="88" customWidth="1"/>
    <col min="2308" max="2310" width="15.28515625" style="88" customWidth="1"/>
    <col min="2311" max="2561" width="9.140625" style="88"/>
    <col min="2562" max="2562" width="52.5703125" style="88" customWidth="1"/>
    <col min="2563" max="2563" width="11.140625" style="88" customWidth="1"/>
    <col min="2564" max="2566" width="15.28515625" style="88" customWidth="1"/>
    <col min="2567" max="2817" width="9.140625" style="88"/>
    <col min="2818" max="2818" width="52.5703125" style="88" customWidth="1"/>
    <col min="2819" max="2819" width="11.140625" style="88" customWidth="1"/>
    <col min="2820" max="2822" width="15.28515625" style="88" customWidth="1"/>
    <col min="2823" max="3073" width="9.140625" style="88"/>
    <col min="3074" max="3074" width="52.5703125" style="88" customWidth="1"/>
    <col min="3075" max="3075" width="11.140625" style="88" customWidth="1"/>
    <col min="3076" max="3078" width="15.28515625" style="88" customWidth="1"/>
    <col min="3079" max="3329" width="9.140625" style="88"/>
    <col min="3330" max="3330" width="52.5703125" style="88" customWidth="1"/>
    <col min="3331" max="3331" width="11.140625" style="88" customWidth="1"/>
    <col min="3332" max="3334" width="15.28515625" style="88" customWidth="1"/>
    <col min="3335" max="3585" width="9.140625" style="88"/>
    <col min="3586" max="3586" width="52.5703125" style="88" customWidth="1"/>
    <col min="3587" max="3587" width="11.140625" style="88" customWidth="1"/>
    <col min="3588" max="3590" width="15.28515625" style="88" customWidth="1"/>
    <col min="3591" max="3841" width="9.140625" style="88"/>
    <col min="3842" max="3842" width="52.5703125" style="88" customWidth="1"/>
    <col min="3843" max="3843" width="11.140625" style="88" customWidth="1"/>
    <col min="3844" max="3846" width="15.28515625" style="88" customWidth="1"/>
    <col min="3847" max="4097" width="9.140625" style="88"/>
    <col min="4098" max="4098" width="52.5703125" style="88" customWidth="1"/>
    <col min="4099" max="4099" width="11.140625" style="88" customWidth="1"/>
    <col min="4100" max="4102" width="15.28515625" style="88" customWidth="1"/>
    <col min="4103" max="4353" width="9.140625" style="88"/>
    <col min="4354" max="4354" width="52.5703125" style="88" customWidth="1"/>
    <col min="4355" max="4355" width="11.140625" style="88" customWidth="1"/>
    <col min="4356" max="4358" width="15.28515625" style="88" customWidth="1"/>
    <col min="4359" max="4609" width="9.140625" style="88"/>
    <col min="4610" max="4610" width="52.5703125" style="88" customWidth="1"/>
    <col min="4611" max="4611" width="11.140625" style="88" customWidth="1"/>
    <col min="4612" max="4614" width="15.28515625" style="88" customWidth="1"/>
    <col min="4615" max="4865" width="9.140625" style="88"/>
    <col min="4866" max="4866" width="52.5703125" style="88" customWidth="1"/>
    <col min="4867" max="4867" width="11.140625" style="88" customWidth="1"/>
    <col min="4868" max="4870" width="15.28515625" style="88" customWidth="1"/>
    <col min="4871" max="5121" width="9.140625" style="88"/>
    <col min="5122" max="5122" width="52.5703125" style="88" customWidth="1"/>
    <col min="5123" max="5123" width="11.140625" style="88" customWidth="1"/>
    <col min="5124" max="5126" width="15.28515625" style="88" customWidth="1"/>
    <col min="5127" max="5377" width="9.140625" style="88"/>
    <col min="5378" max="5378" width="52.5703125" style="88" customWidth="1"/>
    <col min="5379" max="5379" width="11.140625" style="88" customWidth="1"/>
    <col min="5380" max="5382" width="15.28515625" style="88" customWidth="1"/>
    <col min="5383" max="5633" width="9.140625" style="88"/>
    <col min="5634" max="5634" width="52.5703125" style="88" customWidth="1"/>
    <col min="5635" max="5635" width="11.140625" style="88" customWidth="1"/>
    <col min="5636" max="5638" width="15.28515625" style="88" customWidth="1"/>
    <col min="5639" max="5889" width="9.140625" style="88"/>
    <col min="5890" max="5890" width="52.5703125" style="88" customWidth="1"/>
    <col min="5891" max="5891" width="11.140625" style="88" customWidth="1"/>
    <col min="5892" max="5894" width="15.28515625" style="88" customWidth="1"/>
    <col min="5895" max="6145" width="9.140625" style="88"/>
    <col min="6146" max="6146" width="52.5703125" style="88" customWidth="1"/>
    <col min="6147" max="6147" width="11.140625" style="88" customWidth="1"/>
    <col min="6148" max="6150" width="15.28515625" style="88" customWidth="1"/>
    <col min="6151" max="6401" width="9.140625" style="88"/>
    <col min="6402" max="6402" width="52.5703125" style="88" customWidth="1"/>
    <col min="6403" max="6403" width="11.140625" style="88" customWidth="1"/>
    <col min="6404" max="6406" width="15.28515625" style="88" customWidth="1"/>
    <col min="6407" max="6657" width="9.140625" style="88"/>
    <col min="6658" max="6658" width="52.5703125" style="88" customWidth="1"/>
    <col min="6659" max="6659" width="11.140625" style="88" customWidth="1"/>
    <col min="6660" max="6662" width="15.28515625" style="88" customWidth="1"/>
    <col min="6663" max="6913" width="9.140625" style="88"/>
    <col min="6914" max="6914" width="52.5703125" style="88" customWidth="1"/>
    <col min="6915" max="6915" width="11.140625" style="88" customWidth="1"/>
    <col min="6916" max="6918" width="15.28515625" style="88" customWidth="1"/>
    <col min="6919" max="7169" width="9.140625" style="88"/>
    <col min="7170" max="7170" width="52.5703125" style="88" customWidth="1"/>
    <col min="7171" max="7171" width="11.140625" style="88" customWidth="1"/>
    <col min="7172" max="7174" width="15.28515625" style="88" customWidth="1"/>
    <col min="7175" max="7425" width="9.140625" style="88"/>
    <col min="7426" max="7426" width="52.5703125" style="88" customWidth="1"/>
    <col min="7427" max="7427" width="11.140625" style="88" customWidth="1"/>
    <col min="7428" max="7430" width="15.28515625" style="88" customWidth="1"/>
    <col min="7431" max="7681" width="9.140625" style="88"/>
    <col min="7682" max="7682" width="52.5703125" style="88" customWidth="1"/>
    <col min="7683" max="7683" width="11.140625" style="88" customWidth="1"/>
    <col min="7684" max="7686" width="15.28515625" style="88" customWidth="1"/>
    <col min="7687" max="7937" width="9.140625" style="88"/>
    <col min="7938" max="7938" width="52.5703125" style="88" customWidth="1"/>
    <col min="7939" max="7939" width="11.140625" style="88" customWidth="1"/>
    <col min="7940" max="7942" width="15.28515625" style="88" customWidth="1"/>
    <col min="7943" max="8193" width="9.140625" style="88"/>
    <col min="8194" max="8194" width="52.5703125" style="88" customWidth="1"/>
    <col min="8195" max="8195" width="11.140625" style="88" customWidth="1"/>
    <col min="8196" max="8198" width="15.28515625" style="88" customWidth="1"/>
    <col min="8199" max="8449" width="9.140625" style="88"/>
    <col min="8450" max="8450" width="52.5703125" style="88" customWidth="1"/>
    <col min="8451" max="8451" width="11.140625" style="88" customWidth="1"/>
    <col min="8452" max="8454" width="15.28515625" style="88" customWidth="1"/>
    <col min="8455" max="8705" width="9.140625" style="88"/>
    <col min="8706" max="8706" width="52.5703125" style="88" customWidth="1"/>
    <col min="8707" max="8707" width="11.140625" style="88" customWidth="1"/>
    <col min="8708" max="8710" width="15.28515625" style="88" customWidth="1"/>
    <col min="8711" max="8961" width="9.140625" style="88"/>
    <col min="8962" max="8962" width="52.5703125" style="88" customWidth="1"/>
    <col min="8963" max="8963" width="11.140625" style="88" customWidth="1"/>
    <col min="8964" max="8966" width="15.28515625" style="88" customWidth="1"/>
    <col min="8967" max="9217" width="9.140625" style="88"/>
    <col min="9218" max="9218" width="52.5703125" style="88" customWidth="1"/>
    <col min="9219" max="9219" width="11.140625" style="88" customWidth="1"/>
    <col min="9220" max="9222" width="15.28515625" style="88" customWidth="1"/>
    <col min="9223" max="9473" width="9.140625" style="88"/>
    <col min="9474" max="9474" width="52.5703125" style="88" customWidth="1"/>
    <col min="9475" max="9475" width="11.140625" style="88" customWidth="1"/>
    <col min="9476" max="9478" width="15.28515625" style="88" customWidth="1"/>
    <col min="9479" max="9729" width="9.140625" style="88"/>
    <col min="9730" max="9730" width="52.5703125" style="88" customWidth="1"/>
    <col min="9731" max="9731" width="11.140625" style="88" customWidth="1"/>
    <col min="9732" max="9734" width="15.28515625" style="88" customWidth="1"/>
    <col min="9735" max="9985" width="9.140625" style="88"/>
    <col min="9986" max="9986" width="52.5703125" style="88" customWidth="1"/>
    <col min="9987" max="9987" width="11.140625" style="88" customWidth="1"/>
    <col min="9988" max="9990" width="15.28515625" style="88" customWidth="1"/>
    <col min="9991" max="10241" width="9.140625" style="88"/>
    <col min="10242" max="10242" width="52.5703125" style="88" customWidth="1"/>
    <col min="10243" max="10243" width="11.140625" style="88" customWidth="1"/>
    <col min="10244" max="10246" width="15.28515625" style="88" customWidth="1"/>
    <col min="10247" max="10497" width="9.140625" style="88"/>
    <col min="10498" max="10498" width="52.5703125" style="88" customWidth="1"/>
    <col min="10499" max="10499" width="11.140625" style="88" customWidth="1"/>
    <col min="10500" max="10502" width="15.28515625" style="88" customWidth="1"/>
    <col min="10503" max="10753" width="9.140625" style="88"/>
    <col min="10754" max="10754" width="52.5703125" style="88" customWidth="1"/>
    <col min="10755" max="10755" width="11.140625" style="88" customWidth="1"/>
    <col min="10756" max="10758" width="15.28515625" style="88" customWidth="1"/>
    <col min="10759" max="11009" width="9.140625" style="88"/>
    <col min="11010" max="11010" width="52.5703125" style="88" customWidth="1"/>
    <col min="11011" max="11011" width="11.140625" style="88" customWidth="1"/>
    <col min="11012" max="11014" width="15.28515625" style="88" customWidth="1"/>
    <col min="11015" max="11265" width="9.140625" style="88"/>
    <col min="11266" max="11266" width="52.5703125" style="88" customWidth="1"/>
    <col min="11267" max="11267" width="11.140625" style="88" customWidth="1"/>
    <col min="11268" max="11270" width="15.28515625" style="88" customWidth="1"/>
    <col min="11271" max="11521" width="9.140625" style="88"/>
    <col min="11522" max="11522" width="52.5703125" style="88" customWidth="1"/>
    <col min="11523" max="11523" width="11.140625" style="88" customWidth="1"/>
    <col min="11524" max="11526" width="15.28515625" style="88" customWidth="1"/>
    <col min="11527" max="11777" width="9.140625" style="88"/>
    <col min="11778" max="11778" width="52.5703125" style="88" customWidth="1"/>
    <col min="11779" max="11779" width="11.140625" style="88" customWidth="1"/>
    <col min="11780" max="11782" width="15.28515625" style="88" customWidth="1"/>
    <col min="11783" max="12033" width="9.140625" style="88"/>
    <col min="12034" max="12034" width="52.5703125" style="88" customWidth="1"/>
    <col min="12035" max="12035" width="11.140625" style="88" customWidth="1"/>
    <col min="12036" max="12038" width="15.28515625" style="88" customWidth="1"/>
    <col min="12039" max="12289" width="9.140625" style="88"/>
    <col min="12290" max="12290" width="52.5703125" style="88" customWidth="1"/>
    <col min="12291" max="12291" width="11.140625" style="88" customWidth="1"/>
    <col min="12292" max="12294" width="15.28515625" style="88" customWidth="1"/>
    <col min="12295" max="12545" width="9.140625" style="88"/>
    <col min="12546" max="12546" width="52.5703125" style="88" customWidth="1"/>
    <col min="12547" max="12547" width="11.140625" style="88" customWidth="1"/>
    <col min="12548" max="12550" width="15.28515625" style="88" customWidth="1"/>
    <col min="12551" max="12801" width="9.140625" style="88"/>
    <col min="12802" max="12802" width="52.5703125" style="88" customWidth="1"/>
    <col min="12803" max="12803" width="11.140625" style="88" customWidth="1"/>
    <col min="12804" max="12806" width="15.28515625" style="88" customWidth="1"/>
    <col min="12807" max="13057" width="9.140625" style="88"/>
    <col min="13058" max="13058" width="52.5703125" style="88" customWidth="1"/>
    <col min="13059" max="13059" width="11.140625" style="88" customWidth="1"/>
    <col min="13060" max="13062" width="15.28515625" style="88" customWidth="1"/>
    <col min="13063" max="13313" width="9.140625" style="88"/>
    <col min="13314" max="13314" width="52.5703125" style="88" customWidth="1"/>
    <col min="13315" max="13315" width="11.140625" style="88" customWidth="1"/>
    <col min="13316" max="13318" width="15.28515625" style="88" customWidth="1"/>
    <col min="13319" max="13569" width="9.140625" style="88"/>
    <col min="13570" max="13570" width="52.5703125" style="88" customWidth="1"/>
    <col min="13571" max="13571" width="11.140625" style="88" customWidth="1"/>
    <col min="13572" max="13574" width="15.28515625" style="88" customWidth="1"/>
    <col min="13575" max="13825" width="9.140625" style="88"/>
    <col min="13826" max="13826" width="52.5703125" style="88" customWidth="1"/>
    <col min="13827" max="13827" width="11.140625" style="88" customWidth="1"/>
    <col min="13828" max="13830" width="15.28515625" style="88" customWidth="1"/>
    <col min="13831" max="14081" width="9.140625" style="88"/>
    <col min="14082" max="14082" width="52.5703125" style="88" customWidth="1"/>
    <col min="14083" max="14083" width="11.140625" style="88" customWidth="1"/>
    <col min="14084" max="14086" width="15.28515625" style="88" customWidth="1"/>
    <col min="14087" max="14337" width="9.140625" style="88"/>
    <col min="14338" max="14338" width="52.5703125" style="88" customWidth="1"/>
    <col min="14339" max="14339" width="11.140625" style="88" customWidth="1"/>
    <col min="14340" max="14342" width="15.28515625" style="88" customWidth="1"/>
    <col min="14343" max="14593" width="9.140625" style="88"/>
    <col min="14594" max="14594" width="52.5703125" style="88" customWidth="1"/>
    <col min="14595" max="14595" width="11.140625" style="88" customWidth="1"/>
    <col min="14596" max="14598" width="15.28515625" style="88" customWidth="1"/>
    <col min="14599" max="14849" width="9.140625" style="88"/>
    <col min="14850" max="14850" width="52.5703125" style="88" customWidth="1"/>
    <col min="14851" max="14851" width="11.140625" style="88" customWidth="1"/>
    <col min="14852" max="14854" width="15.28515625" style="88" customWidth="1"/>
    <col min="14855" max="15105" width="9.140625" style="88"/>
    <col min="15106" max="15106" width="52.5703125" style="88" customWidth="1"/>
    <col min="15107" max="15107" width="11.140625" style="88" customWidth="1"/>
    <col min="15108" max="15110" width="15.28515625" style="88" customWidth="1"/>
    <col min="15111" max="15361" width="9.140625" style="88"/>
    <col min="15362" max="15362" width="52.5703125" style="88" customWidth="1"/>
    <col min="15363" max="15363" width="11.140625" style="88" customWidth="1"/>
    <col min="15364" max="15366" width="15.28515625" style="88" customWidth="1"/>
    <col min="15367" max="15617" width="9.140625" style="88"/>
    <col min="15618" max="15618" width="52.5703125" style="88" customWidth="1"/>
    <col min="15619" max="15619" width="11.140625" style="88" customWidth="1"/>
    <col min="15620" max="15622" width="15.28515625" style="88" customWidth="1"/>
    <col min="15623" max="15873" width="9.140625" style="88"/>
    <col min="15874" max="15874" width="52.5703125" style="88" customWidth="1"/>
    <col min="15875" max="15875" width="11.140625" style="88" customWidth="1"/>
    <col min="15876" max="15878" width="15.28515625" style="88" customWidth="1"/>
    <col min="15879" max="16129" width="9.140625" style="88"/>
    <col min="16130" max="16130" width="52.5703125" style="88" customWidth="1"/>
    <col min="16131" max="16131" width="11.140625" style="88" customWidth="1"/>
    <col min="16132" max="16134" width="15.28515625" style="88" customWidth="1"/>
    <col min="16135" max="16384" width="9.140625" style="88"/>
  </cols>
  <sheetData>
    <row r="2" spans="1:6" ht="51" customHeight="1" x14ac:dyDescent="0.2">
      <c r="B2" s="150" t="s">
        <v>131</v>
      </c>
      <c r="C2" s="151"/>
      <c r="D2" s="151"/>
      <c r="E2" s="151"/>
      <c r="F2" s="151"/>
    </row>
    <row r="3" spans="1:6" x14ac:dyDescent="0.2">
      <c r="B3" s="89"/>
    </row>
    <row r="4" spans="1:6" x14ac:dyDescent="0.2">
      <c r="A4" s="152" t="s">
        <v>93</v>
      </c>
      <c r="B4" s="155" t="s">
        <v>94</v>
      </c>
      <c r="C4" s="155" t="s">
        <v>95</v>
      </c>
      <c r="D4" s="155" t="s">
        <v>96</v>
      </c>
      <c r="E4" s="155" t="s">
        <v>129</v>
      </c>
      <c r="F4" s="155" t="s">
        <v>97</v>
      </c>
    </row>
    <row r="5" spans="1:6" x14ac:dyDescent="0.2">
      <c r="A5" s="153"/>
      <c r="B5" s="156"/>
      <c r="C5" s="156"/>
      <c r="D5" s="158"/>
      <c r="E5" s="158"/>
      <c r="F5" s="158"/>
    </row>
    <row r="6" spans="1:6" x14ac:dyDescent="0.2">
      <c r="A6" s="153"/>
      <c r="B6" s="156"/>
      <c r="C6" s="156"/>
      <c r="D6" s="158"/>
      <c r="E6" s="158"/>
      <c r="F6" s="158"/>
    </row>
    <row r="7" spans="1:6" x14ac:dyDescent="0.2">
      <c r="A7" s="154"/>
      <c r="B7" s="157"/>
      <c r="C7" s="157"/>
      <c r="D7" s="159"/>
      <c r="E7" s="159"/>
      <c r="F7" s="159"/>
    </row>
    <row r="8" spans="1:6" x14ac:dyDescent="0.2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</row>
    <row r="9" spans="1:6" x14ac:dyDescent="0.2">
      <c r="A9" s="27"/>
      <c r="B9" s="92" t="s">
        <v>128</v>
      </c>
      <c r="C9" s="27"/>
      <c r="D9" s="27"/>
      <c r="E9" s="27"/>
      <c r="F9" s="27"/>
    </row>
    <row r="10" spans="1:6" ht="36" x14ac:dyDescent="0.2">
      <c r="A10" s="93" t="s">
        <v>98</v>
      </c>
      <c r="B10" s="94" t="s">
        <v>130</v>
      </c>
      <c r="C10" s="95" t="s">
        <v>99</v>
      </c>
      <c r="D10" s="96" t="s">
        <v>30</v>
      </c>
      <c r="E10" s="97" t="s">
        <v>30</v>
      </c>
      <c r="F10" s="97" t="s">
        <v>30</v>
      </c>
    </row>
    <row r="11" spans="1:6" ht="24" x14ac:dyDescent="0.2">
      <c r="A11" s="93" t="s">
        <v>100</v>
      </c>
      <c r="B11" s="94" t="s">
        <v>101</v>
      </c>
      <c r="C11" s="95" t="s">
        <v>99</v>
      </c>
      <c r="D11" s="97" t="s">
        <v>30</v>
      </c>
      <c r="E11" s="97" t="s">
        <v>30</v>
      </c>
      <c r="F11" s="97" t="s">
        <v>30</v>
      </c>
    </row>
    <row r="12" spans="1:6" ht="15" x14ac:dyDescent="0.2">
      <c r="A12" s="93"/>
      <c r="B12" s="98" t="s">
        <v>102</v>
      </c>
      <c r="C12" s="95"/>
      <c r="D12" s="99"/>
      <c r="E12" s="99"/>
      <c r="F12" s="99"/>
    </row>
    <row r="13" spans="1:6" ht="48" x14ac:dyDescent="0.2">
      <c r="A13" s="93" t="s">
        <v>103</v>
      </c>
      <c r="B13" s="94" t="s">
        <v>104</v>
      </c>
      <c r="C13" s="95" t="s">
        <v>99</v>
      </c>
      <c r="D13" s="100">
        <v>198893</v>
      </c>
      <c r="E13" s="105">
        <v>73203.81</v>
      </c>
      <c r="F13" s="96">
        <f>E13/D13*100</f>
        <v>36.805624129557096</v>
      </c>
    </row>
    <row r="14" spans="1:6" ht="24" x14ac:dyDescent="0.2">
      <c r="A14" s="93" t="s">
        <v>105</v>
      </c>
      <c r="B14" s="94" t="s">
        <v>106</v>
      </c>
      <c r="C14" s="95" t="s">
        <v>55</v>
      </c>
      <c r="D14" s="97">
        <v>1</v>
      </c>
      <c r="E14" s="97">
        <v>0</v>
      </c>
      <c r="F14" s="97">
        <v>0</v>
      </c>
    </row>
    <row r="15" spans="1:6" ht="15" x14ac:dyDescent="0.2">
      <c r="A15" s="93" t="s">
        <v>107</v>
      </c>
      <c r="B15" s="94" t="s">
        <v>108</v>
      </c>
      <c r="C15" s="95" t="s">
        <v>55</v>
      </c>
      <c r="D15" s="97">
        <v>1</v>
      </c>
      <c r="E15" s="97">
        <v>0</v>
      </c>
      <c r="F15" s="97">
        <v>0</v>
      </c>
    </row>
    <row r="16" spans="1:6" ht="24" x14ac:dyDescent="0.2">
      <c r="A16" s="93" t="s">
        <v>109</v>
      </c>
      <c r="B16" s="94" t="s">
        <v>110</v>
      </c>
      <c r="C16" s="95" t="s">
        <v>55</v>
      </c>
      <c r="D16" s="97">
        <v>0</v>
      </c>
      <c r="E16" s="97">
        <v>0</v>
      </c>
      <c r="F16" s="97">
        <v>0</v>
      </c>
    </row>
    <row r="17" spans="1:6" ht="15" x14ac:dyDescent="0.2">
      <c r="A17" s="93"/>
      <c r="B17" s="98" t="s">
        <v>111</v>
      </c>
      <c r="C17" s="95"/>
      <c r="D17" s="97"/>
      <c r="E17" s="97"/>
      <c r="F17" s="97"/>
    </row>
    <row r="18" spans="1:6" ht="36" x14ac:dyDescent="0.2">
      <c r="A18" s="93" t="s">
        <v>112</v>
      </c>
      <c r="B18" s="94" t="s">
        <v>113</v>
      </c>
      <c r="C18" s="101" t="s">
        <v>52</v>
      </c>
      <c r="D18" s="102">
        <v>55.56</v>
      </c>
      <c r="E18" s="102">
        <v>75.8</v>
      </c>
      <c r="F18" s="113">
        <f>E18/D18*100</f>
        <v>136.42908567314612</v>
      </c>
    </row>
    <row r="19" spans="1:6" ht="24" x14ac:dyDescent="0.2">
      <c r="A19" s="103" t="s">
        <v>114</v>
      </c>
      <c r="B19" s="104" t="s">
        <v>115</v>
      </c>
      <c r="C19" s="95" t="s">
        <v>99</v>
      </c>
      <c r="D19" s="100">
        <v>275766</v>
      </c>
      <c r="E19" s="105">
        <v>103402.43</v>
      </c>
      <c r="F19" s="96">
        <f>E19/D19*100</f>
        <v>37.496439009885194</v>
      </c>
    </row>
    <row r="20" spans="1:6" ht="24" x14ac:dyDescent="0.2">
      <c r="A20" s="103" t="s">
        <v>116</v>
      </c>
      <c r="B20" s="106" t="s">
        <v>73</v>
      </c>
      <c r="C20" s="107" t="s">
        <v>117</v>
      </c>
      <c r="D20" s="97">
        <v>94.7</v>
      </c>
      <c r="E20" s="97">
        <v>96.64</v>
      </c>
      <c r="F20" s="96">
        <f>E20/D20*100</f>
        <v>102.04857444561775</v>
      </c>
    </row>
    <row r="21" spans="1:6" x14ac:dyDescent="0.2">
      <c r="A21" s="103" t="s">
        <v>118</v>
      </c>
      <c r="B21" s="108" t="s">
        <v>119</v>
      </c>
      <c r="C21" s="107" t="s">
        <v>52</v>
      </c>
      <c r="D21" s="97">
        <v>35.6</v>
      </c>
      <c r="E21" s="97">
        <v>38.6</v>
      </c>
      <c r="F21" s="113">
        <f>E21/D21*100</f>
        <v>108.42696629213484</v>
      </c>
    </row>
    <row r="22" spans="1:6" x14ac:dyDescent="0.2">
      <c r="A22" s="103" t="s">
        <v>120</v>
      </c>
      <c r="B22" s="108" t="s">
        <v>121</v>
      </c>
      <c r="C22" s="107" t="s">
        <v>122</v>
      </c>
      <c r="D22" s="97">
        <v>471</v>
      </c>
      <c r="E22" s="114">
        <v>277.69900000000001</v>
      </c>
      <c r="F22" s="114">
        <f>E22/D22*100</f>
        <v>58.959447983014869</v>
      </c>
    </row>
    <row r="23" spans="1:6" x14ac:dyDescent="0.2">
      <c r="A23" s="103"/>
      <c r="B23" s="109" t="s">
        <v>123</v>
      </c>
      <c r="C23" s="110"/>
      <c r="D23" s="97"/>
      <c r="E23" s="97"/>
      <c r="F23" s="97"/>
    </row>
    <row r="24" spans="1:6" ht="36" x14ac:dyDescent="0.2">
      <c r="A24" s="103" t="s">
        <v>124</v>
      </c>
      <c r="B24" s="104" t="s">
        <v>125</v>
      </c>
      <c r="C24" s="95" t="s">
        <v>99</v>
      </c>
      <c r="D24" s="100">
        <v>14759</v>
      </c>
      <c r="E24" s="105">
        <v>3539</v>
      </c>
      <c r="F24" s="96">
        <f>E24/D24*100</f>
        <v>23.978589335320819</v>
      </c>
    </row>
    <row r="25" spans="1:6" x14ac:dyDescent="0.2">
      <c r="B25" s="111"/>
    </row>
    <row r="26" spans="1:6" x14ac:dyDescent="0.2">
      <c r="B26" s="111" t="s">
        <v>126</v>
      </c>
    </row>
    <row r="27" spans="1:6" x14ac:dyDescent="0.2">
      <c r="B27" s="111" t="s">
        <v>127</v>
      </c>
    </row>
    <row r="28" spans="1:6" x14ac:dyDescent="0.2">
      <c r="B28" s="111"/>
    </row>
    <row r="29" spans="1:6" x14ac:dyDescent="0.2">
      <c r="B29" s="111"/>
    </row>
    <row r="30" spans="1:6" x14ac:dyDescent="0.2">
      <c r="B30" s="111"/>
    </row>
    <row r="31" spans="1:6" x14ac:dyDescent="0.2">
      <c r="B31" s="111"/>
    </row>
    <row r="32" spans="1:6" x14ac:dyDescent="0.2">
      <c r="B32" s="111"/>
    </row>
    <row r="33" spans="2:2" x14ac:dyDescent="0.2">
      <c r="B33" s="111"/>
    </row>
    <row r="34" spans="2:2" x14ac:dyDescent="0.2">
      <c r="B34" s="111"/>
    </row>
    <row r="35" spans="2:2" x14ac:dyDescent="0.2">
      <c r="B35" s="111"/>
    </row>
    <row r="36" spans="2:2" x14ac:dyDescent="0.2">
      <c r="B36" s="111"/>
    </row>
    <row r="37" spans="2:2" x14ac:dyDescent="0.2">
      <c r="B37" s="111"/>
    </row>
    <row r="38" spans="2:2" x14ac:dyDescent="0.2">
      <c r="B38" s="111"/>
    </row>
    <row r="39" spans="2:2" x14ac:dyDescent="0.2">
      <c r="B39" s="111"/>
    </row>
    <row r="40" spans="2:2" x14ac:dyDescent="0.2">
      <c r="B40" s="111"/>
    </row>
    <row r="41" spans="2:2" x14ac:dyDescent="0.2">
      <c r="B41" s="111"/>
    </row>
    <row r="42" spans="2:2" x14ac:dyDescent="0.2">
      <c r="B42" s="111"/>
    </row>
    <row r="43" spans="2:2" x14ac:dyDescent="0.2">
      <c r="B43" s="111"/>
    </row>
    <row r="44" spans="2:2" x14ac:dyDescent="0.2">
      <c r="B44" s="111"/>
    </row>
    <row r="45" spans="2:2" x14ac:dyDescent="0.2">
      <c r="B45" s="111"/>
    </row>
    <row r="46" spans="2:2" x14ac:dyDescent="0.2">
      <c r="B46" s="111"/>
    </row>
    <row r="47" spans="2:2" x14ac:dyDescent="0.2">
      <c r="B47" s="111"/>
    </row>
    <row r="48" spans="2:2" x14ac:dyDescent="0.2">
      <c r="B48" s="111"/>
    </row>
    <row r="49" spans="2:2" x14ac:dyDescent="0.2">
      <c r="B49" s="111"/>
    </row>
    <row r="50" spans="2:2" x14ac:dyDescent="0.2">
      <c r="B50" s="111"/>
    </row>
    <row r="51" spans="2:2" x14ac:dyDescent="0.2">
      <c r="B51" s="111"/>
    </row>
    <row r="52" spans="2:2" x14ac:dyDescent="0.2">
      <c r="B52" s="111"/>
    </row>
    <row r="53" spans="2:2" x14ac:dyDescent="0.2">
      <c r="B53" s="111"/>
    </row>
    <row r="54" spans="2:2" x14ac:dyDescent="0.2">
      <c r="B54" s="111"/>
    </row>
    <row r="55" spans="2:2" x14ac:dyDescent="0.2">
      <c r="B55" s="111"/>
    </row>
    <row r="56" spans="2:2" x14ac:dyDescent="0.2">
      <c r="B56" s="111"/>
    </row>
    <row r="57" spans="2:2" x14ac:dyDescent="0.2">
      <c r="B57" s="111"/>
    </row>
    <row r="58" spans="2:2" x14ac:dyDescent="0.2">
      <c r="B58" s="111"/>
    </row>
    <row r="59" spans="2:2" x14ac:dyDescent="0.2">
      <c r="B59" s="111"/>
    </row>
    <row r="60" spans="2:2" x14ac:dyDescent="0.2">
      <c r="B60" s="111"/>
    </row>
    <row r="61" spans="2:2" x14ac:dyDescent="0.2">
      <c r="B61" s="111"/>
    </row>
    <row r="62" spans="2:2" x14ac:dyDescent="0.2">
      <c r="B62" s="111"/>
    </row>
    <row r="63" spans="2:2" x14ac:dyDescent="0.2">
      <c r="B63" s="111"/>
    </row>
    <row r="64" spans="2:2" x14ac:dyDescent="0.2">
      <c r="B64" s="111"/>
    </row>
    <row r="65" spans="2:2" x14ac:dyDescent="0.2">
      <c r="B65" s="111"/>
    </row>
    <row r="66" spans="2:2" x14ac:dyDescent="0.2">
      <c r="B66" s="111"/>
    </row>
    <row r="67" spans="2:2" x14ac:dyDescent="0.2">
      <c r="B67" s="111"/>
    </row>
    <row r="68" spans="2:2" x14ac:dyDescent="0.2">
      <c r="B68" s="111"/>
    </row>
    <row r="69" spans="2:2" x14ac:dyDescent="0.2">
      <c r="B69" s="111"/>
    </row>
    <row r="70" spans="2:2" x14ac:dyDescent="0.2">
      <c r="B70" s="111"/>
    </row>
    <row r="71" spans="2:2" x14ac:dyDescent="0.2">
      <c r="B71" s="111"/>
    </row>
    <row r="72" spans="2:2" x14ac:dyDescent="0.2">
      <c r="B72" s="111"/>
    </row>
    <row r="73" spans="2:2" x14ac:dyDescent="0.2">
      <c r="B73" s="111"/>
    </row>
    <row r="74" spans="2:2" x14ac:dyDescent="0.2">
      <c r="B74" s="111"/>
    </row>
    <row r="75" spans="2:2" x14ac:dyDescent="0.2">
      <c r="B75" s="111"/>
    </row>
    <row r="76" spans="2:2" x14ac:dyDescent="0.2">
      <c r="B76" s="111"/>
    </row>
    <row r="77" spans="2:2" x14ac:dyDescent="0.2">
      <c r="B77" s="111"/>
    </row>
    <row r="78" spans="2:2" x14ac:dyDescent="0.2">
      <c r="B78" s="111"/>
    </row>
    <row r="79" spans="2:2" x14ac:dyDescent="0.2">
      <c r="B79" s="111"/>
    </row>
    <row r="80" spans="2:2" x14ac:dyDescent="0.2">
      <c r="B80" s="111"/>
    </row>
    <row r="81" spans="2:2" x14ac:dyDescent="0.2">
      <c r="B81" s="111"/>
    </row>
    <row r="82" spans="2:2" x14ac:dyDescent="0.2">
      <c r="B82" s="111"/>
    </row>
    <row r="83" spans="2:2" x14ac:dyDescent="0.2">
      <c r="B83" s="111"/>
    </row>
    <row r="84" spans="2:2" x14ac:dyDescent="0.2">
      <c r="B84" s="111"/>
    </row>
    <row r="85" spans="2:2" x14ac:dyDescent="0.2">
      <c r="B85" s="111"/>
    </row>
    <row r="86" spans="2:2" x14ac:dyDescent="0.2">
      <c r="B86" s="111"/>
    </row>
    <row r="87" spans="2:2" x14ac:dyDescent="0.2">
      <c r="B87" s="111"/>
    </row>
    <row r="88" spans="2:2" x14ac:dyDescent="0.2">
      <c r="B88" s="111"/>
    </row>
    <row r="89" spans="2:2" x14ac:dyDescent="0.2">
      <c r="B89" s="111"/>
    </row>
    <row r="90" spans="2:2" x14ac:dyDescent="0.2">
      <c r="B90" s="111"/>
    </row>
    <row r="91" spans="2:2" x14ac:dyDescent="0.2">
      <c r="B91" s="111"/>
    </row>
    <row r="92" spans="2:2" x14ac:dyDescent="0.2">
      <c r="B92" s="111"/>
    </row>
    <row r="93" spans="2:2" x14ac:dyDescent="0.2">
      <c r="B93" s="111"/>
    </row>
    <row r="94" spans="2:2" x14ac:dyDescent="0.2">
      <c r="B94" s="111"/>
    </row>
    <row r="95" spans="2:2" x14ac:dyDescent="0.2">
      <c r="B95" s="111"/>
    </row>
    <row r="96" spans="2:2" x14ac:dyDescent="0.2">
      <c r="B96" s="111"/>
    </row>
    <row r="97" spans="2:2" x14ac:dyDescent="0.2">
      <c r="B97" s="111"/>
    </row>
    <row r="98" spans="2:2" x14ac:dyDescent="0.2">
      <c r="B98" s="111"/>
    </row>
    <row r="99" spans="2:2" x14ac:dyDescent="0.2">
      <c r="B99" s="111"/>
    </row>
    <row r="100" spans="2:2" x14ac:dyDescent="0.2">
      <c r="B100" s="111"/>
    </row>
    <row r="101" spans="2:2" x14ac:dyDescent="0.2">
      <c r="B101" s="111"/>
    </row>
    <row r="102" spans="2:2" x14ac:dyDescent="0.2">
      <c r="B102" s="111"/>
    </row>
    <row r="103" spans="2:2" x14ac:dyDescent="0.2">
      <c r="B103" s="111"/>
    </row>
    <row r="104" spans="2:2" x14ac:dyDescent="0.2">
      <c r="B104" s="111"/>
    </row>
    <row r="105" spans="2:2" x14ac:dyDescent="0.2">
      <c r="B105" s="111"/>
    </row>
    <row r="106" spans="2:2" x14ac:dyDescent="0.2">
      <c r="B106" s="111"/>
    </row>
    <row r="107" spans="2:2" x14ac:dyDescent="0.2">
      <c r="B107" s="111"/>
    </row>
    <row r="108" spans="2:2" x14ac:dyDescent="0.2">
      <c r="B108" s="111"/>
    </row>
    <row r="109" spans="2:2" x14ac:dyDescent="0.2">
      <c r="B109" s="111"/>
    </row>
    <row r="110" spans="2:2" x14ac:dyDescent="0.2">
      <c r="B110" s="111"/>
    </row>
    <row r="111" spans="2:2" x14ac:dyDescent="0.2">
      <c r="B111" s="111"/>
    </row>
    <row r="112" spans="2:2" x14ac:dyDescent="0.2">
      <c r="B112" s="111"/>
    </row>
    <row r="113" spans="2:2" x14ac:dyDescent="0.2">
      <c r="B113" s="111"/>
    </row>
    <row r="114" spans="2:2" x14ac:dyDescent="0.2">
      <c r="B114" s="111"/>
    </row>
    <row r="115" spans="2:2" x14ac:dyDescent="0.2">
      <c r="B115" s="111"/>
    </row>
    <row r="116" spans="2:2" x14ac:dyDescent="0.2">
      <c r="B116" s="111"/>
    </row>
    <row r="117" spans="2:2" x14ac:dyDescent="0.2">
      <c r="B117" s="111"/>
    </row>
    <row r="118" spans="2:2" x14ac:dyDescent="0.2">
      <c r="B118" s="111"/>
    </row>
    <row r="119" spans="2:2" x14ac:dyDescent="0.2">
      <c r="B119" s="111"/>
    </row>
    <row r="120" spans="2:2" x14ac:dyDescent="0.2">
      <c r="B120" s="111"/>
    </row>
    <row r="121" spans="2:2" x14ac:dyDescent="0.2">
      <c r="B121" s="111"/>
    </row>
    <row r="122" spans="2:2" x14ac:dyDescent="0.2">
      <c r="B122" s="111"/>
    </row>
    <row r="123" spans="2:2" x14ac:dyDescent="0.2">
      <c r="B123" s="111"/>
    </row>
    <row r="124" spans="2:2" x14ac:dyDescent="0.2">
      <c r="B124" s="111"/>
    </row>
    <row r="125" spans="2:2" x14ac:dyDescent="0.2">
      <c r="B125" s="111"/>
    </row>
    <row r="126" spans="2:2" x14ac:dyDescent="0.2">
      <c r="B126" s="111"/>
    </row>
    <row r="127" spans="2:2" x14ac:dyDescent="0.2">
      <c r="B127" s="111"/>
    </row>
    <row r="128" spans="2:2" x14ac:dyDescent="0.2">
      <c r="B128" s="111"/>
    </row>
    <row r="129" spans="2:2" x14ac:dyDescent="0.2">
      <c r="B129" s="111"/>
    </row>
    <row r="130" spans="2:2" x14ac:dyDescent="0.2">
      <c r="B130" s="111"/>
    </row>
    <row r="131" spans="2:2" x14ac:dyDescent="0.2">
      <c r="B131" s="111"/>
    </row>
    <row r="132" spans="2:2" x14ac:dyDescent="0.2">
      <c r="B132" s="111"/>
    </row>
    <row r="133" spans="2:2" x14ac:dyDescent="0.2">
      <c r="B133" s="111"/>
    </row>
    <row r="134" spans="2:2" x14ac:dyDescent="0.2">
      <c r="B134" s="111"/>
    </row>
    <row r="135" spans="2:2" x14ac:dyDescent="0.2">
      <c r="B135" s="111"/>
    </row>
    <row r="136" spans="2:2" x14ac:dyDescent="0.2">
      <c r="B136" s="111"/>
    </row>
    <row r="137" spans="2:2" x14ac:dyDescent="0.2">
      <c r="B137" s="111"/>
    </row>
    <row r="138" spans="2:2" x14ac:dyDescent="0.2">
      <c r="B138" s="111"/>
    </row>
    <row r="139" spans="2:2" x14ac:dyDescent="0.2">
      <c r="B139" s="111"/>
    </row>
    <row r="140" spans="2:2" x14ac:dyDescent="0.2">
      <c r="B140" s="111"/>
    </row>
    <row r="141" spans="2:2" x14ac:dyDescent="0.2">
      <c r="B141" s="111"/>
    </row>
    <row r="142" spans="2:2" x14ac:dyDescent="0.2">
      <c r="B142" s="111"/>
    </row>
    <row r="143" spans="2:2" x14ac:dyDescent="0.2">
      <c r="B143" s="111"/>
    </row>
    <row r="144" spans="2:2" x14ac:dyDescent="0.2">
      <c r="B144" s="111"/>
    </row>
    <row r="145" spans="2:2" x14ac:dyDescent="0.2">
      <c r="B145" s="111"/>
    </row>
    <row r="146" spans="2:2" x14ac:dyDescent="0.2">
      <c r="B146" s="111"/>
    </row>
    <row r="147" spans="2:2" x14ac:dyDescent="0.2">
      <c r="B147" s="111"/>
    </row>
    <row r="148" spans="2:2" x14ac:dyDescent="0.2">
      <c r="B148" s="111"/>
    </row>
    <row r="149" spans="2:2" x14ac:dyDescent="0.2">
      <c r="B149" s="111"/>
    </row>
    <row r="150" spans="2:2" x14ac:dyDescent="0.2">
      <c r="B150" s="111"/>
    </row>
    <row r="151" spans="2:2" x14ac:dyDescent="0.2">
      <c r="B151" s="111"/>
    </row>
    <row r="152" spans="2:2" x14ac:dyDescent="0.2">
      <c r="B152" s="111"/>
    </row>
    <row r="153" spans="2:2" x14ac:dyDescent="0.2">
      <c r="B153" s="111"/>
    </row>
    <row r="154" spans="2:2" x14ac:dyDescent="0.2">
      <c r="B154" s="111"/>
    </row>
    <row r="155" spans="2:2" x14ac:dyDescent="0.2">
      <c r="B155" s="111"/>
    </row>
    <row r="156" spans="2:2" x14ac:dyDescent="0.2">
      <c r="B156" s="111"/>
    </row>
    <row r="157" spans="2:2" x14ac:dyDescent="0.2">
      <c r="B157" s="111"/>
    </row>
    <row r="158" spans="2:2" x14ac:dyDescent="0.2">
      <c r="B158" s="111"/>
    </row>
    <row r="159" spans="2:2" x14ac:dyDescent="0.2">
      <c r="B159" s="111"/>
    </row>
    <row r="160" spans="2:2" x14ac:dyDescent="0.2">
      <c r="B160" s="111"/>
    </row>
    <row r="161" spans="2:2" x14ac:dyDescent="0.2">
      <c r="B161" s="111"/>
    </row>
    <row r="162" spans="2:2" x14ac:dyDescent="0.2">
      <c r="B162" s="111"/>
    </row>
    <row r="163" spans="2:2" x14ac:dyDescent="0.2">
      <c r="B163" s="111"/>
    </row>
    <row r="164" spans="2:2" x14ac:dyDescent="0.2">
      <c r="B164" s="111"/>
    </row>
    <row r="165" spans="2:2" x14ac:dyDescent="0.2">
      <c r="B165" s="111"/>
    </row>
    <row r="166" spans="2:2" x14ac:dyDescent="0.2">
      <c r="B166" s="111"/>
    </row>
    <row r="167" spans="2:2" x14ac:dyDescent="0.2">
      <c r="B167" s="111"/>
    </row>
    <row r="168" spans="2:2" x14ac:dyDescent="0.2">
      <c r="B168" s="111"/>
    </row>
    <row r="169" spans="2:2" x14ac:dyDescent="0.2">
      <c r="B169" s="111"/>
    </row>
    <row r="170" spans="2:2" x14ac:dyDescent="0.2">
      <c r="B170" s="111"/>
    </row>
    <row r="171" spans="2:2" x14ac:dyDescent="0.2">
      <c r="B171" s="111"/>
    </row>
    <row r="172" spans="2:2" x14ac:dyDescent="0.2">
      <c r="B172" s="111"/>
    </row>
    <row r="173" spans="2:2" x14ac:dyDescent="0.2">
      <c r="B173" s="111"/>
    </row>
    <row r="174" spans="2:2" x14ac:dyDescent="0.2">
      <c r="B174" s="111"/>
    </row>
    <row r="175" spans="2:2" x14ac:dyDescent="0.2">
      <c r="B175" s="111"/>
    </row>
    <row r="176" spans="2:2" x14ac:dyDescent="0.2">
      <c r="B176" s="111"/>
    </row>
    <row r="177" spans="2:2" x14ac:dyDescent="0.2">
      <c r="B177" s="111"/>
    </row>
    <row r="178" spans="2:2" x14ac:dyDescent="0.2">
      <c r="B178" s="111"/>
    </row>
    <row r="179" spans="2:2" x14ac:dyDescent="0.2">
      <c r="B179" s="111"/>
    </row>
    <row r="180" spans="2:2" x14ac:dyDescent="0.2">
      <c r="B180" s="111"/>
    </row>
    <row r="181" spans="2:2" x14ac:dyDescent="0.2">
      <c r="B181" s="111"/>
    </row>
    <row r="182" spans="2:2" x14ac:dyDescent="0.2">
      <c r="B182" s="111"/>
    </row>
    <row r="183" spans="2:2" x14ac:dyDescent="0.2">
      <c r="B183" s="111"/>
    </row>
    <row r="184" spans="2:2" x14ac:dyDescent="0.2">
      <c r="B184" s="111"/>
    </row>
    <row r="185" spans="2:2" x14ac:dyDescent="0.2">
      <c r="B185" s="111"/>
    </row>
    <row r="186" spans="2:2" x14ac:dyDescent="0.2">
      <c r="B186" s="111"/>
    </row>
    <row r="187" spans="2:2" x14ac:dyDescent="0.2">
      <c r="B187" s="111"/>
    </row>
    <row r="188" spans="2:2" x14ac:dyDescent="0.2">
      <c r="B188" s="111"/>
    </row>
    <row r="189" spans="2:2" x14ac:dyDescent="0.2">
      <c r="B189" s="111"/>
    </row>
    <row r="190" spans="2:2" x14ac:dyDescent="0.2">
      <c r="B190" s="111"/>
    </row>
    <row r="191" spans="2:2" x14ac:dyDescent="0.2">
      <c r="B191" s="111"/>
    </row>
    <row r="192" spans="2:2" x14ac:dyDescent="0.2">
      <c r="B192" s="111"/>
    </row>
    <row r="193" spans="2:2" x14ac:dyDescent="0.2">
      <c r="B193" s="111"/>
    </row>
    <row r="194" spans="2:2" x14ac:dyDescent="0.2">
      <c r="B194" s="111"/>
    </row>
    <row r="195" spans="2:2" x14ac:dyDescent="0.2">
      <c r="B195" s="111"/>
    </row>
    <row r="196" spans="2:2" x14ac:dyDescent="0.2">
      <c r="B196" s="111"/>
    </row>
    <row r="197" spans="2:2" x14ac:dyDescent="0.2">
      <c r="B197" s="111"/>
    </row>
    <row r="198" spans="2:2" x14ac:dyDescent="0.2">
      <c r="B198" s="111"/>
    </row>
    <row r="199" spans="2:2" x14ac:dyDescent="0.2">
      <c r="B199" s="111"/>
    </row>
    <row r="200" spans="2:2" x14ac:dyDescent="0.2">
      <c r="B200" s="111"/>
    </row>
    <row r="201" spans="2:2" x14ac:dyDescent="0.2">
      <c r="B201" s="111"/>
    </row>
    <row r="202" spans="2:2" x14ac:dyDescent="0.2">
      <c r="B202" s="111"/>
    </row>
    <row r="203" spans="2:2" x14ac:dyDescent="0.2">
      <c r="B203" s="111"/>
    </row>
    <row r="204" spans="2:2" x14ac:dyDescent="0.2">
      <c r="B204" s="111"/>
    </row>
    <row r="205" spans="2:2" x14ac:dyDescent="0.2">
      <c r="B205" s="111"/>
    </row>
    <row r="206" spans="2:2" x14ac:dyDescent="0.2">
      <c r="B206" s="111"/>
    </row>
    <row r="207" spans="2:2" x14ac:dyDescent="0.2">
      <c r="B207" s="111"/>
    </row>
    <row r="208" spans="2:2" x14ac:dyDescent="0.2">
      <c r="B208" s="111"/>
    </row>
    <row r="209" spans="2:2" x14ac:dyDescent="0.2">
      <c r="B209" s="111"/>
    </row>
    <row r="210" spans="2:2" x14ac:dyDescent="0.2">
      <c r="B210" s="111"/>
    </row>
    <row r="211" spans="2:2" x14ac:dyDescent="0.2">
      <c r="B211" s="111"/>
    </row>
    <row r="212" spans="2:2" x14ac:dyDescent="0.2">
      <c r="B212" s="111"/>
    </row>
    <row r="213" spans="2:2" x14ac:dyDescent="0.2">
      <c r="B213" s="111"/>
    </row>
    <row r="214" spans="2:2" x14ac:dyDescent="0.2">
      <c r="B214" s="111"/>
    </row>
    <row r="215" spans="2:2" x14ac:dyDescent="0.2">
      <c r="B215" s="111"/>
    </row>
    <row r="216" spans="2:2" x14ac:dyDescent="0.2">
      <c r="B216" s="111"/>
    </row>
    <row r="217" spans="2:2" x14ac:dyDescent="0.2">
      <c r="B217" s="111"/>
    </row>
    <row r="218" spans="2:2" x14ac:dyDescent="0.2">
      <c r="B218" s="111"/>
    </row>
    <row r="219" spans="2:2" x14ac:dyDescent="0.2">
      <c r="B219" s="111"/>
    </row>
    <row r="220" spans="2:2" x14ac:dyDescent="0.2">
      <c r="B220" s="111"/>
    </row>
    <row r="221" spans="2:2" x14ac:dyDescent="0.2">
      <c r="B221" s="111"/>
    </row>
    <row r="222" spans="2:2" x14ac:dyDescent="0.2">
      <c r="B222" s="111"/>
    </row>
    <row r="223" spans="2:2" x14ac:dyDescent="0.2">
      <c r="B223" s="111"/>
    </row>
    <row r="224" spans="2:2" x14ac:dyDescent="0.2">
      <c r="B224" s="111"/>
    </row>
    <row r="225" spans="2:2" x14ac:dyDescent="0.2">
      <c r="B225" s="111"/>
    </row>
    <row r="226" spans="2:2" x14ac:dyDescent="0.2">
      <c r="B226" s="111"/>
    </row>
    <row r="227" spans="2:2" x14ac:dyDescent="0.2">
      <c r="B227" s="111"/>
    </row>
    <row r="228" spans="2:2" x14ac:dyDescent="0.2">
      <c r="B228" s="111"/>
    </row>
    <row r="229" spans="2:2" x14ac:dyDescent="0.2">
      <c r="B229" s="111"/>
    </row>
    <row r="230" spans="2:2" x14ac:dyDescent="0.2">
      <c r="B230" s="111"/>
    </row>
    <row r="231" spans="2:2" x14ac:dyDescent="0.2">
      <c r="B231" s="111"/>
    </row>
    <row r="232" spans="2:2" x14ac:dyDescent="0.2">
      <c r="B232" s="111"/>
    </row>
    <row r="233" spans="2:2" x14ac:dyDescent="0.2">
      <c r="B233" s="111"/>
    </row>
    <row r="234" spans="2:2" x14ac:dyDescent="0.2">
      <c r="B234" s="111"/>
    </row>
    <row r="235" spans="2:2" x14ac:dyDescent="0.2">
      <c r="B235" s="111"/>
    </row>
    <row r="236" spans="2:2" x14ac:dyDescent="0.2">
      <c r="B236" s="111"/>
    </row>
    <row r="237" spans="2:2" x14ac:dyDescent="0.2">
      <c r="B237" s="111"/>
    </row>
    <row r="238" spans="2:2" x14ac:dyDescent="0.2">
      <c r="B238" s="111"/>
    </row>
    <row r="239" spans="2:2" x14ac:dyDescent="0.2">
      <c r="B239" s="111"/>
    </row>
    <row r="240" spans="2:2" x14ac:dyDescent="0.2">
      <c r="B240" s="111"/>
    </row>
    <row r="241" spans="2:2" x14ac:dyDescent="0.2">
      <c r="B241" s="111"/>
    </row>
    <row r="242" spans="2:2" x14ac:dyDescent="0.2">
      <c r="B242" s="111"/>
    </row>
    <row r="243" spans="2:2" x14ac:dyDescent="0.2">
      <c r="B243" s="111"/>
    </row>
    <row r="244" spans="2:2" x14ac:dyDescent="0.2">
      <c r="B244" s="111"/>
    </row>
    <row r="245" spans="2:2" x14ac:dyDescent="0.2">
      <c r="B245" s="111"/>
    </row>
    <row r="246" spans="2:2" x14ac:dyDescent="0.2">
      <c r="B246" s="111"/>
    </row>
    <row r="247" spans="2:2" x14ac:dyDescent="0.2">
      <c r="B247" s="111"/>
    </row>
    <row r="248" spans="2:2" x14ac:dyDescent="0.2">
      <c r="B248" s="111"/>
    </row>
    <row r="249" spans="2:2" x14ac:dyDescent="0.2">
      <c r="B249" s="111"/>
    </row>
    <row r="250" spans="2:2" x14ac:dyDescent="0.2">
      <c r="B250" s="111"/>
    </row>
    <row r="251" spans="2:2" x14ac:dyDescent="0.2">
      <c r="B251" s="111"/>
    </row>
    <row r="252" spans="2:2" x14ac:dyDescent="0.2">
      <c r="B252" s="111"/>
    </row>
    <row r="253" spans="2:2" x14ac:dyDescent="0.2">
      <c r="B253" s="111"/>
    </row>
    <row r="254" spans="2:2" x14ac:dyDescent="0.2">
      <c r="B254" s="111"/>
    </row>
    <row r="255" spans="2:2" x14ac:dyDescent="0.2">
      <c r="B255" s="111"/>
    </row>
    <row r="256" spans="2:2" x14ac:dyDescent="0.2">
      <c r="B256" s="111"/>
    </row>
    <row r="257" spans="2:2" x14ac:dyDescent="0.2">
      <c r="B257" s="111"/>
    </row>
    <row r="258" spans="2:2" x14ac:dyDescent="0.2">
      <c r="B258" s="111"/>
    </row>
    <row r="259" spans="2:2" x14ac:dyDescent="0.2">
      <c r="B259" s="111"/>
    </row>
    <row r="260" spans="2:2" x14ac:dyDescent="0.2">
      <c r="B260" s="111"/>
    </row>
    <row r="261" spans="2:2" x14ac:dyDescent="0.2">
      <c r="B261" s="111"/>
    </row>
    <row r="262" spans="2:2" x14ac:dyDescent="0.2">
      <c r="B262" s="111"/>
    </row>
    <row r="263" spans="2:2" x14ac:dyDescent="0.2">
      <c r="B263" s="111"/>
    </row>
    <row r="264" spans="2:2" x14ac:dyDescent="0.2">
      <c r="B264" s="111"/>
    </row>
    <row r="265" spans="2:2" x14ac:dyDescent="0.2">
      <c r="B265" s="111"/>
    </row>
    <row r="266" spans="2:2" x14ac:dyDescent="0.2">
      <c r="B266" s="111"/>
    </row>
    <row r="267" spans="2:2" x14ac:dyDescent="0.2">
      <c r="B267" s="111"/>
    </row>
    <row r="268" spans="2:2" x14ac:dyDescent="0.2">
      <c r="B268" s="111"/>
    </row>
    <row r="269" spans="2:2" x14ac:dyDescent="0.2">
      <c r="B269" s="111"/>
    </row>
    <row r="270" spans="2:2" x14ac:dyDescent="0.2">
      <c r="B270" s="111"/>
    </row>
    <row r="271" spans="2:2" x14ac:dyDescent="0.2">
      <c r="B271" s="111"/>
    </row>
    <row r="272" spans="2:2" x14ac:dyDescent="0.2">
      <c r="B272" s="111"/>
    </row>
    <row r="273" spans="2:2" x14ac:dyDescent="0.2">
      <c r="B273" s="111"/>
    </row>
    <row r="274" spans="2:2" x14ac:dyDescent="0.2">
      <c r="B274" s="111"/>
    </row>
    <row r="275" spans="2:2" x14ac:dyDescent="0.2">
      <c r="B275" s="111"/>
    </row>
    <row r="276" spans="2:2" x14ac:dyDescent="0.2">
      <c r="B276" s="111"/>
    </row>
    <row r="277" spans="2:2" x14ac:dyDescent="0.2">
      <c r="B277" s="111"/>
    </row>
  </sheetData>
  <mergeCells count="7">
    <mergeCell ref="B2:F2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26"/>
  <sheetViews>
    <sheetView tabSelected="1" topLeftCell="A277" zoomScaleNormal="100" workbookViewId="0">
      <selection activeCell="A317" sqref="A317:XFD324"/>
    </sheetView>
  </sheetViews>
  <sheetFormatPr defaultRowHeight="12" outlineLevelRow="1" x14ac:dyDescent="0.2"/>
  <cols>
    <col min="1" max="1" width="60.85546875" style="22" customWidth="1"/>
    <col min="2" max="2" width="12.28515625" style="22" customWidth="1"/>
    <col min="3" max="3" width="14.42578125" style="22" customWidth="1"/>
    <col min="4" max="6" width="14.7109375" style="22" customWidth="1"/>
    <col min="7" max="7" width="10.85546875" style="22" bestFit="1" customWidth="1"/>
    <col min="8" max="8" width="14.85546875" style="22" customWidth="1"/>
    <col min="9" max="9" width="18.42578125" style="22" customWidth="1"/>
    <col min="10" max="10" width="13.7109375" style="22" bestFit="1" customWidth="1"/>
    <col min="11" max="16384" width="9.140625" style="22"/>
  </cols>
  <sheetData>
    <row r="1" spans="1:12" x14ac:dyDescent="0.2">
      <c r="C1" s="44"/>
      <c r="D1" s="44"/>
      <c r="E1" s="44"/>
    </row>
    <row r="2" spans="1:12" x14ac:dyDescent="0.2">
      <c r="C2" s="44"/>
      <c r="D2" s="44"/>
      <c r="E2" s="44"/>
    </row>
    <row r="3" spans="1:12" ht="12" customHeight="1" x14ac:dyDescent="0.2">
      <c r="A3" s="162" t="s">
        <v>72</v>
      </c>
      <c r="B3" s="163"/>
      <c r="C3" s="163"/>
      <c r="D3" s="163"/>
      <c r="E3" s="78"/>
      <c r="F3" s="63"/>
    </row>
    <row r="4" spans="1:12" ht="12" customHeight="1" x14ac:dyDescent="0.2">
      <c r="A4" s="161" t="s">
        <v>29</v>
      </c>
      <c r="B4" s="161"/>
      <c r="C4" s="161"/>
      <c r="D4" s="161"/>
      <c r="E4" s="77"/>
      <c r="F4" s="62"/>
    </row>
    <row r="5" spans="1:12" x14ac:dyDescent="0.2">
      <c r="A5" s="160" t="s">
        <v>134</v>
      </c>
      <c r="B5" s="160"/>
      <c r="C5" s="160"/>
      <c r="D5" s="160"/>
      <c r="E5" s="76"/>
      <c r="F5" s="61"/>
    </row>
    <row r="6" spans="1:12" ht="24" x14ac:dyDescent="0.2">
      <c r="A6" s="31" t="s">
        <v>15</v>
      </c>
      <c r="B6" s="43" t="s">
        <v>1</v>
      </c>
      <c r="C6" s="124" t="s">
        <v>135</v>
      </c>
      <c r="D6" s="28" t="s">
        <v>136</v>
      </c>
      <c r="E6" s="70"/>
      <c r="F6" s="64"/>
    </row>
    <row r="7" spans="1:12" ht="24" x14ac:dyDescent="0.2">
      <c r="A7" s="29" t="s">
        <v>87</v>
      </c>
      <c r="B7" s="30" t="s">
        <v>54</v>
      </c>
      <c r="C7" s="125">
        <f>+[1]МСП!$D$7</f>
        <v>65.94</v>
      </c>
      <c r="D7" s="82">
        <v>82.5</v>
      </c>
      <c r="E7" s="79"/>
      <c r="F7" s="73"/>
      <c r="G7" s="52"/>
      <c r="L7" s="52"/>
    </row>
    <row r="8" spans="1:12" x14ac:dyDescent="0.2">
      <c r="A8" s="29" t="s">
        <v>10</v>
      </c>
      <c r="B8" s="30"/>
      <c r="C8" s="126"/>
      <c r="D8" s="82"/>
      <c r="E8" s="79"/>
      <c r="F8" s="73"/>
      <c r="G8" s="52"/>
      <c r="L8" s="52"/>
    </row>
    <row r="9" spans="1:12" x14ac:dyDescent="0.2">
      <c r="A9" s="29" t="s">
        <v>88</v>
      </c>
      <c r="B9" s="30" t="s">
        <v>54</v>
      </c>
      <c r="C9" s="31">
        <f>+C7</f>
        <v>65.94</v>
      </c>
      <c r="D9" s="80">
        <f>D7-D10</f>
        <v>74.3399</v>
      </c>
      <c r="E9" s="79"/>
      <c r="F9" s="73"/>
      <c r="G9" s="52"/>
      <c r="L9" s="52"/>
    </row>
    <row r="10" spans="1:12" x14ac:dyDescent="0.2">
      <c r="A10" s="29" t="s">
        <v>89</v>
      </c>
      <c r="B10" s="30" t="s">
        <v>54</v>
      </c>
      <c r="C10" s="31">
        <v>0</v>
      </c>
      <c r="D10" s="80">
        <v>8.1600999999999999</v>
      </c>
      <c r="E10" s="79"/>
      <c r="F10" s="73"/>
      <c r="G10" s="52"/>
      <c r="L10" s="52"/>
    </row>
    <row r="11" spans="1:12" x14ac:dyDescent="0.2">
      <c r="A11" s="29" t="s">
        <v>10</v>
      </c>
      <c r="B11" s="30"/>
      <c r="C11" s="31"/>
      <c r="D11" s="21"/>
      <c r="E11" s="79"/>
      <c r="F11" s="73"/>
      <c r="G11" s="52"/>
    </row>
    <row r="12" spans="1:12" x14ac:dyDescent="0.2">
      <c r="A12" s="29" t="s">
        <v>57</v>
      </c>
      <c r="B12" s="30" t="s">
        <v>54</v>
      </c>
      <c r="C12" s="31">
        <f>+[1]МСП!$D$9</f>
        <v>21.97</v>
      </c>
      <c r="D12" s="80">
        <f>+D14+D15</f>
        <v>30.239799999999999</v>
      </c>
      <c r="E12" s="79"/>
      <c r="F12" s="73"/>
      <c r="G12" s="52"/>
      <c r="L12" s="52"/>
    </row>
    <row r="13" spans="1:12" x14ac:dyDescent="0.2">
      <c r="A13" s="29" t="s">
        <v>10</v>
      </c>
      <c r="B13" s="30"/>
      <c r="C13" s="127"/>
      <c r="D13" s="80"/>
      <c r="E13" s="79"/>
      <c r="F13" s="73"/>
      <c r="G13" s="52"/>
      <c r="L13" s="52"/>
    </row>
    <row r="14" spans="1:12" x14ac:dyDescent="0.2">
      <c r="A14" s="29" t="s">
        <v>88</v>
      </c>
      <c r="B14" s="30" t="s">
        <v>54</v>
      </c>
      <c r="C14" s="127">
        <f>+C12</f>
        <v>21.97</v>
      </c>
      <c r="D14" s="80">
        <v>22.079699999999999</v>
      </c>
      <c r="E14" s="79"/>
      <c r="F14" s="73"/>
      <c r="G14" s="52"/>
      <c r="L14" s="52"/>
    </row>
    <row r="15" spans="1:12" x14ac:dyDescent="0.2">
      <c r="A15" s="29" t="s">
        <v>89</v>
      </c>
      <c r="B15" s="30" t="s">
        <v>54</v>
      </c>
      <c r="C15" s="127">
        <v>0</v>
      </c>
      <c r="D15" s="80">
        <v>8.1600999999999999</v>
      </c>
      <c r="E15" s="79"/>
      <c r="F15" s="73"/>
      <c r="G15" s="52"/>
      <c r="L15" s="52"/>
    </row>
    <row r="16" spans="1:12" x14ac:dyDescent="0.2">
      <c r="A16" s="32" t="s">
        <v>58</v>
      </c>
      <c r="B16" s="30" t="s">
        <v>54</v>
      </c>
      <c r="C16" s="31">
        <f>C7-C12</f>
        <v>43.97</v>
      </c>
      <c r="D16" s="67">
        <f>D7-D15-D14</f>
        <v>52.260199999999998</v>
      </c>
      <c r="E16" s="79"/>
      <c r="F16" s="73"/>
      <c r="G16" s="52"/>
      <c r="L16" s="48"/>
    </row>
    <row r="17" spans="1:13" x14ac:dyDescent="0.2">
      <c r="A17" s="29" t="s">
        <v>10</v>
      </c>
      <c r="B17" s="30"/>
      <c r="C17" s="127"/>
      <c r="D17" s="67"/>
      <c r="E17" s="79"/>
      <c r="F17" s="73"/>
      <c r="G17" s="52"/>
      <c r="L17" s="48"/>
    </row>
    <row r="18" spans="1:13" x14ac:dyDescent="0.2">
      <c r="A18" s="29" t="s">
        <v>88</v>
      </c>
      <c r="B18" s="30" t="s">
        <v>54</v>
      </c>
      <c r="C18" s="127">
        <f>+C16</f>
        <v>43.97</v>
      </c>
      <c r="D18" s="67">
        <f>$D$16</f>
        <v>52.260199999999998</v>
      </c>
      <c r="E18" s="79"/>
      <c r="F18" s="73"/>
      <c r="G18" s="52"/>
      <c r="L18" s="48"/>
    </row>
    <row r="19" spans="1:13" x14ac:dyDescent="0.2">
      <c r="A19" s="29" t="s">
        <v>89</v>
      </c>
      <c r="B19" s="30" t="s">
        <v>54</v>
      </c>
      <c r="C19" s="127">
        <v>0</v>
      </c>
      <c r="D19" s="67">
        <v>0</v>
      </c>
      <c r="E19" s="79"/>
      <c r="F19" s="73"/>
      <c r="G19" s="52"/>
      <c r="L19" s="48"/>
    </row>
    <row r="20" spans="1:13" ht="36" x14ac:dyDescent="0.2">
      <c r="A20" s="29" t="s">
        <v>85</v>
      </c>
      <c r="B20" s="30" t="s">
        <v>54</v>
      </c>
      <c r="C20" s="125">
        <f>+[1]МСП!$D$11</f>
        <v>64.59</v>
      </c>
      <c r="D20" s="82">
        <f>65.171694+D15</f>
        <v>73.331794000000002</v>
      </c>
      <c r="E20" s="79"/>
      <c r="F20" s="73"/>
      <c r="G20" s="52"/>
      <c r="H20" s="52"/>
      <c r="L20" s="52"/>
    </row>
    <row r="21" spans="1:13" x14ac:dyDescent="0.2">
      <c r="A21" s="29" t="s">
        <v>10</v>
      </c>
      <c r="B21" s="30"/>
      <c r="C21" s="126"/>
      <c r="D21" s="82"/>
      <c r="E21" s="79"/>
      <c r="F21" s="73"/>
      <c r="G21" s="52"/>
      <c r="H21" s="52"/>
      <c r="L21" s="52"/>
    </row>
    <row r="22" spans="1:13" x14ac:dyDescent="0.2">
      <c r="A22" s="29" t="s">
        <v>88</v>
      </c>
      <c r="B22" s="30" t="s">
        <v>54</v>
      </c>
      <c r="C22" s="128">
        <f>+C20</f>
        <v>64.59</v>
      </c>
      <c r="D22" s="80">
        <f>D20-D23</f>
        <v>65.171694000000002</v>
      </c>
      <c r="E22" s="79"/>
      <c r="F22" s="73"/>
      <c r="G22" s="52"/>
      <c r="H22" s="52"/>
      <c r="L22" s="52"/>
    </row>
    <row r="23" spans="1:13" x14ac:dyDescent="0.2">
      <c r="A23" s="29" t="s">
        <v>89</v>
      </c>
      <c r="B23" s="30" t="s">
        <v>54</v>
      </c>
      <c r="C23" s="31">
        <v>0</v>
      </c>
      <c r="D23" s="80">
        <f>D15</f>
        <v>8.1600999999999999</v>
      </c>
      <c r="E23" s="79"/>
      <c r="F23" s="73"/>
      <c r="G23" s="52"/>
      <c r="H23" s="52"/>
      <c r="L23" s="52"/>
    </row>
    <row r="24" spans="1:13" x14ac:dyDescent="0.2">
      <c r="A24" s="29" t="s">
        <v>10</v>
      </c>
      <c r="B24" s="30"/>
      <c r="C24" s="31"/>
      <c r="D24" s="21"/>
      <c r="E24" s="79"/>
      <c r="F24" s="73"/>
      <c r="G24" s="52"/>
      <c r="K24" s="69"/>
      <c r="L24" s="69"/>
      <c r="M24" s="69"/>
    </row>
    <row r="25" spans="1:13" x14ac:dyDescent="0.2">
      <c r="A25" s="29" t="s">
        <v>57</v>
      </c>
      <c r="B25" s="30" t="s">
        <v>54</v>
      </c>
      <c r="C25" s="127">
        <v>21.97</v>
      </c>
      <c r="D25" s="80">
        <f>D12</f>
        <v>30.239799999999999</v>
      </c>
      <c r="E25" s="79"/>
      <c r="F25" s="73"/>
      <c r="G25" s="52"/>
      <c r="K25" s="69"/>
      <c r="L25" s="65"/>
      <c r="M25" s="69"/>
    </row>
    <row r="26" spans="1:13" x14ac:dyDescent="0.2">
      <c r="A26" s="29" t="s">
        <v>10</v>
      </c>
      <c r="B26" s="30"/>
      <c r="C26" s="127"/>
      <c r="D26" s="80"/>
      <c r="E26" s="79"/>
      <c r="F26" s="73"/>
      <c r="G26" s="52"/>
      <c r="K26" s="69"/>
      <c r="L26" s="65"/>
      <c r="M26" s="69"/>
    </row>
    <row r="27" spans="1:13" x14ac:dyDescent="0.2">
      <c r="A27" s="29" t="s">
        <v>88</v>
      </c>
      <c r="B27" s="30" t="s">
        <v>54</v>
      </c>
      <c r="C27" s="127">
        <f>+C25</f>
        <v>21.97</v>
      </c>
      <c r="D27" s="80">
        <v>22.079699999999999</v>
      </c>
      <c r="E27" s="79"/>
      <c r="F27" s="73"/>
      <c r="G27" s="52"/>
      <c r="K27" s="69"/>
      <c r="L27" s="65"/>
      <c r="M27" s="69"/>
    </row>
    <row r="28" spans="1:13" x14ac:dyDescent="0.2">
      <c r="A28" s="29" t="s">
        <v>89</v>
      </c>
      <c r="B28" s="30" t="s">
        <v>54</v>
      </c>
      <c r="C28" s="127">
        <v>0</v>
      </c>
      <c r="D28" s="80">
        <f>D15</f>
        <v>8.1600999999999999</v>
      </c>
      <c r="E28" s="79"/>
      <c r="F28" s="73"/>
      <c r="G28" s="52"/>
      <c r="K28" s="69"/>
      <c r="L28" s="65"/>
      <c r="M28" s="69"/>
    </row>
    <row r="29" spans="1:13" x14ac:dyDescent="0.2">
      <c r="A29" s="32" t="s">
        <v>58</v>
      </c>
      <c r="B29" s="30" t="s">
        <v>54</v>
      </c>
      <c r="C29" s="127">
        <f>C22-C25</f>
        <v>42.620000000000005</v>
      </c>
      <c r="D29" s="80">
        <f>D20-D25</f>
        <v>43.091994</v>
      </c>
      <c r="E29" s="79"/>
      <c r="F29" s="73"/>
      <c r="G29" s="52"/>
      <c r="K29" s="70"/>
      <c r="L29" s="83"/>
      <c r="M29" s="69"/>
    </row>
    <row r="30" spans="1:13" x14ac:dyDescent="0.2">
      <c r="A30" s="29" t="s">
        <v>10</v>
      </c>
      <c r="B30" s="30"/>
      <c r="C30" s="127"/>
      <c r="D30" s="80"/>
      <c r="E30" s="79"/>
      <c r="F30" s="73"/>
      <c r="G30" s="52"/>
      <c r="K30" s="70"/>
      <c r="L30" s="83"/>
      <c r="M30" s="69"/>
    </row>
    <row r="31" spans="1:13" x14ac:dyDescent="0.2">
      <c r="A31" s="29" t="s">
        <v>88</v>
      </c>
      <c r="B31" s="30" t="s">
        <v>54</v>
      </c>
      <c r="C31" s="127">
        <f>+C29</f>
        <v>42.620000000000005</v>
      </c>
      <c r="D31" s="80">
        <f>D22-D27</f>
        <v>43.091994</v>
      </c>
      <c r="E31" s="79"/>
      <c r="F31" s="73"/>
      <c r="G31" s="52"/>
      <c r="K31" s="70"/>
      <c r="L31" s="83"/>
      <c r="M31" s="69"/>
    </row>
    <row r="32" spans="1:13" x14ac:dyDescent="0.2">
      <c r="A32" s="29" t="s">
        <v>89</v>
      </c>
      <c r="B32" s="30" t="s">
        <v>54</v>
      </c>
      <c r="C32" s="127">
        <v>0</v>
      </c>
      <c r="D32" s="80">
        <f>D23-D28</f>
        <v>0</v>
      </c>
      <c r="E32" s="79"/>
      <c r="F32" s="73"/>
      <c r="G32" s="52"/>
      <c r="K32" s="70"/>
      <c r="L32" s="83"/>
      <c r="M32" s="69"/>
    </row>
    <row r="33" spans="1:13" ht="24" x14ac:dyDescent="0.2">
      <c r="A33" s="29" t="s">
        <v>86</v>
      </c>
      <c r="B33" s="30" t="s">
        <v>55</v>
      </c>
      <c r="C33" s="21">
        <v>397</v>
      </c>
      <c r="D33" s="21">
        <f>+D35+D36</f>
        <v>289</v>
      </c>
      <c r="E33" s="79"/>
      <c r="F33" s="73"/>
      <c r="G33" s="52"/>
      <c r="K33" s="69"/>
      <c r="L33" s="69"/>
      <c r="M33" s="69"/>
    </row>
    <row r="34" spans="1:13" x14ac:dyDescent="0.2">
      <c r="A34" s="29" t="s">
        <v>10</v>
      </c>
      <c r="B34" s="30"/>
      <c r="C34" s="21"/>
      <c r="D34" s="55"/>
      <c r="E34" s="79"/>
      <c r="F34" s="73"/>
      <c r="G34" s="52"/>
      <c r="K34" s="69"/>
      <c r="L34" s="69"/>
      <c r="M34" s="69"/>
    </row>
    <row r="35" spans="1:13" x14ac:dyDescent="0.2">
      <c r="A35" s="29" t="s">
        <v>88</v>
      </c>
      <c r="B35" s="30" t="s">
        <v>55</v>
      </c>
      <c r="C35" s="21">
        <v>397</v>
      </c>
      <c r="D35" s="21">
        <v>286</v>
      </c>
      <c r="E35" s="79"/>
      <c r="F35" s="73"/>
      <c r="G35" s="52"/>
      <c r="K35" s="69"/>
      <c r="L35" s="69"/>
      <c r="M35" s="69"/>
    </row>
    <row r="36" spans="1:13" x14ac:dyDescent="0.2">
      <c r="A36" s="29" t="s">
        <v>89</v>
      </c>
      <c r="B36" s="30" t="s">
        <v>55</v>
      </c>
      <c r="C36" s="21">
        <v>0</v>
      </c>
      <c r="D36" s="21">
        <v>3</v>
      </c>
      <c r="E36" s="79"/>
      <c r="F36" s="73"/>
      <c r="G36" s="52"/>
      <c r="K36" s="69"/>
      <c r="L36" s="69"/>
      <c r="M36" s="69"/>
    </row>
    <row r="37" spans="1:13" ht="24" x14ac:dyDescent="0.2">
      <c r="A37" s="29" t="s">
        <v>59</v>
      </c>
      <c r="B37" s="30" t="s">
        <v>56</v>
      </c>
      <c r="C37" s="129">
        <v>48</v>
      </c>
      <c r="D37" s="122" t="s">
        <v>137</v>
      </c>
      <c r="E37" s="79"/>
      <c r="F37" s="73"/>
      <c r="G37" s="52"/>
    </row>
    <row r="38" spans="1:13" x14ac:dyDescent="0.2">
      <c r="A38" s="32" t="s">
        <v>142</v>
      </c>
      <c r="B38" s="30" t="s">
        <v>56</v>
      </c>
      <c r="C38" s="130"/>
      <c r="D38" s="50"/>
      <c r="E38" s="79"/>
      <c r="F38" s="73"/>
      <c r="G38" s="52"/>
    </row>
    <row r="39" spans="1:13" x14ac:dyDescent="0.2">
      <c r="A39" s="33" t="s">
        <v>60</v>
      </c>
      <c r="B39" s="34"/>
      <c r="C39" s="130"/>
      <c r="D39" s="50"/>
      <c r="E39" s="79"/>
      <c r="F39" s="73"/>
      <c r="G39" s="52"/>
    </row>
    <row r="40" spans="1:13" ht="24" x14ac:dyDescent="0.2">
      <c r="A40" s="35" t="s">
        <v>62</v>
      </c>
      <c r="B40" s="30" t="s">
        <v>54</v>
      </c>
      <c r="C40" s="131">
        <f>+[1]МСП!$D$19</f>
        <v>3409.8771669399998</v>
      </c>
      <c r="D40" s="81">
        <v>3605.5259999999998</v>
      </c>
      <c r="E40" s="79"/>
      <c r="F40" s="73"/>
      <c r="G40" s="52"/>
      <c r="H40" s="71"/>
      <c r="L40" s="48"/>
    </row>
    <row r="41" spans="1:13" ht="24" x14ac:dyDescent="0.2">
      <c r="A41" s="35" t="s">
        <v>61</v>
      </c>
      <c r="B41" s="34" t="s">
        <v>52</v>
      </c>
      <c r="C41" s="132">
        <f>+[1]МСП!$D$20</f>
        <v>17.392073531973217</v>
      </c>
      <c r="D41" s="115">
        <f>D40/21249.317*100</f>
        <v>16.967726539163589</v>
      </c>
      <c r="E41" s="79"/>
      <c r="F41" s="73"/>
      <c r="G41" s="52"/>
      <c r="H41" s="72"/>
      <c r="I41" s="48"/>
      <c r="L41" s="53"/>
    </row>
    <row r="42" spans="1:13" ht="24" x14ac:dyDescent="0.2">
      <c r="A42" s="35" t="s">
        <v>92</v>
      </c>
      <c r="B42" s="31" t="s">
        <v>5</v>
      </c>
      <c r="C42" s="133">
        <f>+[1]МСП!$D$21</f>
        <v>40054</v>
      </c>
      <c r="D42" s="59">
        <f>+D44+D45</f>
        <v>52131</v>
      </c>
      <c r="E42" s="120"/>
      <c r="F42" s="73"/>
      <c r="G42" s="52"/>
      <c r="H42" s="69"/>
      <c r="L42" s="54"/>
    </row>
    <row r="43" spans="1:13" x14ac:dyDescent="0.2">
      <c r="A43" s="35" t="s">
        <v>10</v>
      </c>
      <c r="B43" s="31"/>
      <c r="C43" s="130"/>
      <c r="D43" s="134"/>
      <c r="E43" s="79"/>
      <c r="F43" s="73"/>
      <c r="G43" s="52"/>
    </row>
    <row r="44" spans="1:13" x14ac:dyDescent="0.2">
      <c r="A44" s="35" t="s">
        <v>71</v>
      </c>
      <c r="B44" s="31" t="s">
        <v>5</v>
      </c>
      <c r="C44" s="135">
        <f>+[1]МСП!$D$23</f>
        <v>38779</v>
      </c>
      <c r="D44" s="51">
        <v>50714</v>
      </c>
      <c r="E44" s="79"/>
      <c r="F44" s="73"/>
      <c r="G44" s="52"/>
      <c r="H44" s="54"/>
      <c r="I44" s="52"/>
      <c r="L44" s="54"/>
    </row>
    <row r="45" spans="1:13" x14ac:dyDescent="0.2">
      <c r="A45" s="35" t="s">
        <v>70</v>
      </c>
      <c r="B45" s="31" t="s">
        <v>5</v>
      </c>
      <c r="C45" s="135">
        <f>+[1]МСП!$D$24</f>
        <v>1275</v>
      </c>
      <c r="D45" s="51">
        <v>1417</v>
      </c>
      <c r="E45" s="79"/>
      <c r="F45" s="73"/>
      <c r="G45" s="52"/>
      <c r="L45" s="54"/>
    </row>
    <row r="46" spans="1:13" x14ac:dyDescent="0.2">
      <c r="A46" s="35" t="s">
        <v>63</v>
      </c>
      <c r="B46" s="31" t="s">
        <v>5</v>
      </c>
      <c r="C46" s="135">
        <f>+[1]МСП!$D$25</f>
        <v>115</v>
      </c>
      <c r="D46" s="51">
        <v>117</v>
      </c>
      <c r="E46" s="79"/>
      <c r="F46" s="73"/>
      <c r="G46" s="52"/>
      <c r="L46" s="54"/>
    </row>
    <row r="47" spans="1:13" ht="24" x14ac:dyDescent="0.2">
      <c r="A47" s="35" t="s">
        <v>78</v>
      </c>
      <c r="B47" s="31" t="s">
        <v>5</v>
      </c>
      <c r="C47" s="136">
        <f>+[1]МСП!$D$26</f>
        <v>1845</v>
      </c>
      <c r="D47" s="51">
        <v>1441</v>
      </c>
      <c r="E47" s="79"/>
      <c r="F47" s="73"/>
      <c r="G47" s="52"/>
      <c r="L47" s="54"/>
    </row>
    <row r="48" spans="1:13" ht="24" x14ac:dyDescent="0.2">
      <c r="A48" s="35" t="s">
        <v>67</v>
      </c>
      <c r="B48" s="31" t="s">
        <v>5</v>
      </c>
      <c r="C48" s="137">
        <f>+[1]МСП!$D$27</f>
        <v>770</v>
      </c>
      <c r="D48" s="138">
        <f>D50+D51</f>
        <v>855</v>
      </c>
      <c r="E48" s="79"/>
      <c r="F48" s="73"/>
      <c r="G48" s="52"/>
      <c r="H48" s="52"/>
    </row>
    <row r="49" spans="1:12" x14ac:dyDescent="0.2">
      <c r="A49" s="35" t="s">
        <v>64</v>
      </c>
      <c r="B49" s="31"/>
      <c r="C49" s="130"/>
      <c r="D49" s="134"/>
      <c r="E49" s="79"/>
      <c r="F49" s="73"/>
      <c r="G49" s="52"/>
    </row>
    <row r="50" spans="1:12" x14ac:dyDescent="0.2">
      <c r="A50" s="35" t="s">
        <v>65</v>
      </c>
      <c r="B50" s="31" t="s">
        <v>5</v>
      </c>
      <c r="C50" s="130">
        <f>+[1]МСП!$D$29</f>
        <v>408</v>
      </c>
      <c r="D50" s="134">
        <v>541</v>
      </c>
      <c r="E50" s="79"/>
      <c r="F50" s="73"/>
      <c r="G50" s="52"/>
    </row>
    <row r="51" spans="1:12" x14ac:dyDescent="0.2">
      <c r="A51" s="35" t="s">
        <v>66</v>
      </c>
      <c r="B51" s="31" t="s">
        <v>5</v>
      </c>
      <c r="C51" s="130">
        <f>+[1]МСП!$D$30</f>
        <v>362</v>
      </c>
      <c r="D51" s="134">
        <v>314</v>
      </c>
      <c r="E51" s="79"/>
      <c r="F51" s="73"/>
      <c r="G51" s="52"/>
    </row>
    <row r="52" spans="1:12" x14ac:dyDescent="0.2">
      <c r="A52" s="35" t="s">
        <v>69</v>
      </c>
      <c r="B52" s="31" t="s">
        <v>5</v>
      </c>
      <c r="C52" s="133">
        <f>C54+C55</f>
        <v>2251</v>
      </c>
      <c r="D52" s="59">
        <f>D54+D55</f>
        <v>2692</v>
      </c>
      <c r="E52" s="79"/>
      <c r="F52" s="73"/>
      <c r="G52" s="52"/>
      <c r="L52" s="54"/>
    </row>
    <row r="53" spans="1:12" x14ac:dyDescent="0.2">
      <c r="A53" s="35" t="s">
        <v>10</v>
      </c>
      <c r="B53" s="31"/>
      <c r="C53" s="130"/>
      <c r="D53" s="134"/>
      <c r="E53" s="79"/>
      <c r="F53" s="73"/>
      <c r="G53" s="52"/>
    </row>
    <row r="54" spans="1:12" x14ac:dyDescent="0.2">
      <c r="A54" s="35" t="s">
        <v>65</v>
      </c>
      <c r="B54" s="31" t="s">
        <v>5</v>
      </c>
      <c r="C54" s="136">
        <f>+[1]МСП!$D$33</f>
        <v>123</v>
      </c>
      <c r="D54" s="60">
        <v>68</v>
      </c>
      <c r="E54" s="79"/>
      <c r="F54" s="73"/>
      <c r="G54" s="52"/>
    </row>
    <row r="55" spans="1:12" x14ac:dyDescent="0.2">
      <c r="A55" s="35" t="s">
        <v>66</v>
      </c>
      <c r="B55" s="31" t="s">
        <v>5</v>
      </c>
      <c r="C55" s="136">
        <f>+[1]МСП!$D$34</f>
        <v>2128</v>
      </c>
      <c r="D55" s="60">
        <v>2624</v>
      </c>
      <c r="E55" s="79"/>
      <c r="F55" s="73"/>
      <c r="G55" s="52"/>
    </row>
    <row r="56" spans="1:12" x14ac:dyDescent="0.2">
      <c r="A56" s="35" t="s">
        <v>68</v>
      </c>
      <c r="B56" s="31" t="s">
        <v>5</v>
      </c>
      <c r="C56" s="136">
        <f>+[1]МСП!$D$35</f>
        <v>3917</v>
      </c>
      <c r="D56" s="60">
        <v>3703</v>
      </c>
      <c r="E56" s="79"/>
      <c r="F56" s="73"/>
      <c r="G56" s="52"/>
      <c r="L56" s="54"/>
    </row>
    <row r="57" spans="1:12" x14ac:dyDescent="0.2">
      <c r="A57" s="35" t="s">
        <v>64</v>
      </c>
      <c r="B57" s="31"/>
      <c r="C57" s="136"/>
      <c r="D57" s="60"/>
      <c r="E57" s="79"/>
      <c r="F57" s="73"/>
      <c r="G57" s="52"/>
      <c r="L57" s="54"/>
    </row>
    <row r="58" spans="1:12" x14ac:dyDescent="0.2">
      <c r="A58" s="35" t="s">
        <v>65</v>
      </c>
      <c r="B58" s="31" t="s">
        <v>5</v>
      </c>
      <c r="C58" s="136">
        <f>+[1]МСП!$D$37</f>
        <v>368</v>
      </c>
      <c r="D58" s="60">
        <f>D56-D59</f>
        <v>368</v>
      </c>
      <c r="E58" s="79"/>
      <c r="F58" s="73"/>
      <c r="G58" s="52"/>
      <c r="L58" s="54"/>
    </row>
    <row r="59" spans="1:12" x14ac:dyDescent="0.2">
      <c r="A59" s="35" t="s">
        <v>66</v>
      </c>
      <c r="B59" s="31" t="s">
        <v>5</v>
      </c>
      <c r="C59" s="136">
        <f>+[1]МСП!$D$38</f>
        <v>3549</v>
      </c>
      <c r="D59" s="60">
        <v>3335</v>
      </c>
      <c r="E59" s="79"/>
      <c r="F59" s="73"/>
      <c r="G59" s="52"/>
      <c r="L59" s="54"/>
    </row>
    <row r="60" spans="1:12" ht="24" x14ac:dyDescent="0.2">
      <c r="A60" s="35" t="s">
        <v>82</v>
      </c>
      <c r="B60" s="31" t="s">
        <v>83</v>
      </c>
      <c r="C60" s="136">
        <f>+(C110+C250)/(C87+C226)*1000000</f>
        <v>8173600.8223821074</v>
      </c>
      <c r="D60" s="51">
        <f>+(D110+D250)/(D87+D226)*1000000</f>
        <v>9274342.1120949518</v>
      </c>
      <c r="E60" s="117"/>
      <c r="F60" s="117"/>
      <c r="G60" s="52"/>
      <c r="H60" s="54"/>
      <c r="L60" s="54"/>
    </row>
    <row r="61" spans="1:12" x14ac:dyDescent="0.2">
      <c r="A61" s="35" t="s">
        <v>84</v>
      </c>
      <c r="B61" s="31" t="s">
        <v>83</v>
      </c>
      <c r="C61" s="136">
        <f>+(C250)/(C226)*1000000</f>
        <v>8624160.3257093243</v>
      </c>
      <c r="D61" s="51">
        <f>+(D250)/(D226)*1000000</f>
        <v>9681728.6415703688</v>
      </c>
      <c r="E61" s="117"/>
      <c r="F61" s="117"/>
      <c r="G61" s="52"/>
      <c r="L61" s="54"/>
    </row>
    <row r="62" spans="1:12" x14ac:dyDescent="0.2">
      <c r="A62" s="35"/>
      <c r="B62" s="31"/>
      <c r="C62" s="130"/>
      <c r="D62" s="50"/>
      <c r="E62" s="79"/>
      <c r="F62" s="74"/>
      <c r="G62" s="52"/>
    </row>
    <row r="63" spans="1:12" x14ac:dyDescent="0.2">
      <c r="A63" s="36" t="s">
        <v>25</v>
      </c>
      <c r="B63" s="37"/>
      <c r="C63" s="31"/>
      <c r="D63" s="55"/>
      <c r="E63" s="79"/>
      <c r="F63" s="74"/>
      <c r="G63" s="52"/>
    </row>
    <row r="64" spans="1:12" x14ac:dyDescent="0.2">
      <c r="A64" s="32" t="s">
        <v>17</v>
      </c>
      <c r="B64" s="31" t="s">
        <v>5</v>
      </c>
      <c r="C64" s="133">
        <f>+SUM(C67:C86)</f>
        <v>69</v>
      </c>
      <c r="D64" s="59">
        <f>+SUM(D67:D86)</f>
        <v>65</v>
      </c>
      <c r="E64" s="79"/>
      <c r="F64" s="73"/>
      <c r="G64" s="52"/>
      <c r="L64" s="54"/>
    </row>
    <row r="65" spans="1:12" x14ac:dyDescent="0.2">
      <c r="A65" s="32" t="s">
        <v>142</v>
      </c>
      <c r="B65" s="31"/>
      <c r="C65" s="135"/>
      <c r="D65" s="56"/>
      <c r="E65" s="79"/>
      <c r="F65" s="73"/>
      <c r="G65" s="52"/>
      <c r="L65" s="84"/>
    </row>
    <row r="66" spans="1:12" x14ac:dyDescent="0.2">
      <c r="A66" s="32" t="s">
        <v>30</v>
      </c>
      <c r="B66" s="31" t="s">
        <v>5</v>
      </c>
      <c r="C66" s="135"/>
      <c r="D66" s="56"/>
      <c r="E66" s="79"/>
      <c r="F66" s="73"/>
      <c r="G66" s="52"/>
      <c r="L66" s="84"/>
    </row>
    <row r="67" spans="1:12" outlineLevel="1" x14ac:dyDescent="0.2">
      <c r="A67" s="46" t="s">
        <v>32</v>
      </c>
      <c r="B67" s="31"/>
      <c r="C67" s="139">
        <v>0</v>
      </c>
      <c r="D67" s="23">
        <v>0</v>
      </c>
      <c r="E67" s="79"/>
      <c r="F67" s="73"/>
      <c r="G67" s="52"/>
      <c r="L67" s="84"/>
    </row>
    <row r="68" spans="1:12" outlineLevel="1" x14ac:dyDescent="0.2">
      <c r="A68" s="47" t="s">
        <v>33</v>
      </c>
      <c r="B68" s="31"/>
      <c r="C68" s="139">
        <v>2</v>
      </c>
      <c r="D68" s="23">
        <v>2</v>
      </c>
      <c r="E68" s="79"/>
      <c r="F68" s="73"/>
      <c r="G68" s="52"/>
      <c r="L68" s="84"/>
    </row>
    <row r="69" spans="1:12" outlineLevel="1" x14ac:dyDescent="0.2">
      <c r="A69" s="47" t="s">
        <v>34</v>
      </c>
      <c r="B69" s="31"/>
      <c r="C69" s="139">
        <v>2</v>
      </c>
      <c r="D69" s="23">
        <v>3</v>
      </c>
      <c r="E69" s="79"/>
      <c r="F69" s="73"/>
      <c r="G69" s="52"/>
      <c r="L69" s="84"/>
    </row>
    <row r="70" spans="1:12" ht="24" outlineLevel="1" x14ac:dyDescent="0.2">
      <c r="A70" s="47" t="s">
        <v>35</v>
      </c>
      <c r="B70" s="31"/>
      <c r="C70" s="139">
        <v>0</v>
      </c>
      <c r="D70" s="23">
        <v>0</v>
      </c>
      <c r="E70" s="79"/>
      <c r="F70" s="73"/>
      <c r="G70" s="52"/>
      <c r="L70" s="84"/>
    </row>
    <row r="71" spans="1:12" ht="24" outlineLevel="1" x14ac:dyDescent="0.2">
      <c r="A71" s="47" t="s">
        <v>36</v>
      </c>
      <c r="B71" s="31"/>
      <c r="C71" s="139">
        <v>1</v>
      </c>
      <c r="D71" s="23">
        <v>1</v>
      </c>
      <c r="E71" s="79"/>
      <c r="F71" s="73"/>
      <c r="G71" s="52"/>
      <c r="L71" s="84"/>
    </row>
    <row r="72" spans="1:12" outlineLevel="1" x14ac:dyDescent="0.2">
      <c r="A72" s="47" t="s">
        <v>37</v>
      </c>
      <c r="B72" s="31"/>
      <c r="C72" s="139">
        <v>20</v>
      </c>
      <c r="D72" s="23">
        <v>17</v>
      </c>
      <c r="E72" s="79"/>
      <c r="F72" s="73"/>
      <c r="G72" s="52"/>
      <c r="L72" s="84"/>
    </row>
    <row r="73" spans="1:12" ht="24" outlineLevel="1" x14ac:dyDescent="0.2">
      <c r="A73" s="47" t="s">
        <v>38</v>
      </c>
      <c r="B73" s="31"/>
      <c r="C73" s="139">
        <v>24</v>
      </c>
      <c r="D73" s="23">
        <v>23</v>
      </c>
      <c r="E73" s="79"/>
      <c r="F73" s="73"/>
      <c r="G73" s="52"/>
      <c r="L73" s="84"/>
    </row>
    <row r="74" spans="1:12" outlineLevel="1" x14ac:dyDescent="0.2">
      <c r="A74" s="47" t="s">
        <v>39</v>
      </c>
      <c r="B74" s="31"/>
      <c r="C74" s="139">
        <v>5</v>
      </c>
      <c r="D74" s="23">
        <v>4</v>
      </c>
      <c r="E74" s="79"/>
      <c r="F74" s="73"/>
      <c r="G74" s="52"/>
      <c r="L74" s="84"/>
    </row>
    <row r="75" spans="1:12" outlineLevel="1" x14ac:dyDescent="0.2">
      <c r="A75" s="47" t="s">
        <v>40</v>
      </c>
      <c r="B75" s="31"/>
      <c r="C75" s="139">
        <v>0</v>
      </c>
      <c r="D75" s="23">
        <v>0</v>
      </c>
      <c r="E75" s="79"/>
      <c r="F75" s="73"/>
      <c r="G75" s="52"/>
      <c r="L75" s="84"/>
    </row>
    <row r="76" spans="1:12" outlineLevel="1" x14ac:dyDescent="0.2">
      <c r="A76" s="47" t="s">
        <v>41</v>
      </c>
      <c r="B76" s="31"/>
      <c r="C76" s="139">
        <v>0</v>
      </c>
      <c r="D76" s="23">
        <v>0</v>
      </c>
      <c r="E76" s="79"/>
      <c r="F76" s="73"/>
      <c r="G76" s="52"/>
      <c r="L76" s="84"/>
    </row>
    <row r="77" spans="1:12" outlineLevel="1" x14ac:dyDescent="0.2">
      <c r="A77" s="47" t="s">
        <v>42</v>
      </c>
      <c r="B77" s="31"/>
      <c r="C77" s="139">
        <v>0</v>
      </c>
      <c r="D77" s="23">
        <v>0</v>
      </c>
      <c r="E77" s="79"/>
      <c r="F77" s="73"/>
      <c r="G77" s="52"/>
      <c r="L77" s="84"/>
    </row>
    <row r="78" spans="1:12" outlineLevel="1" x14ac:dyDescent="0.2">
      <c r="A78" s="47" t="s">
        <v>43</v>
      </c>
      <c r="B78" s="31"/>
      <c r="C78" s="139">
        <v>5</v>
      </c>
      <c r="D78" s="23">
        <v>5</v>
      </c>
      <c r="E78" s="79"/>
      <c r="F78" s="73"/>
      <c r="G78" s="52"/>
      <c r="L78" s="84"/>
    </row>
    <row r="79" spans="1:12" outlineLevel="1" x14ac:dyDescent="0.2">
      <c r="A79" s="47" t="s">
        <v>44</v>
      </c>
      <c r="B79" s="31"/>
      <c r="C79" s="139">
        <v>3</v>
      </c>
      <c r="D79" s="23">
        <v>3</v>
      </c>
      <c r="E79" s="79"/>
      <c r="F79" s="73"/>
      <c r="G79" s="52"/>
      <c r="L79" s="84"/>
    </row>
    <row r="80" spans="1:12" ht="24" outlineLevel="1" x14ac:dyDescent="0.2">
      <c r="A80" s="47" t="s">
        <v>45</v>
      </c>
      <c r="B80" s="31"/>
      <c r="C80" s="139">
        <v>6</v>
      </c>
      <c r="D80" s="23">
        <v>6</v>
      </c>
      <c r="E80" s="79"/>
      <c r="F80" s="73"/>
      <c r="G80" s="52"/>
      <c r="L80" s="84"/>
    </row>
    <row r="81" spans="1:12" ht="24" outlineLevel="1" x14ac:dyDescent="0.2">
      <c r="A81" s="47" t="s">
        <v>46</v>
      </c>
      <c r="B81" s="31"/>
      <c r="C81" s="139">
        <v>1</v>
      </c>
      <c r="D81" s="23">
        <v>1</v>
      </c>
      <c r="E81" s="79"/>
      <c r="F81" s="73"/>
      <c r="G81" s="52"/>
      <c r="L81" s="84"/>
    </row>
    <row r="82" spans="1:12" outlineLevel="1" x14ac:dyDescent="0.2">
      <c r="A82" s="47" t="s">
        <v>47</v>
      </c>
      <c r="B82" s="31"/>
      <c r="C82" s="139">
        <v>0</v>
      </c>
      <c r="D82" s="51">
        <v>0</v>
      </c>
      <c r="E82" s="79"/>
      <c r="F82" s="73"/>
      <c r="G82" s="52"/>
      <c r="L82" s="84"/>
    </row>
    <row r="83" spans="1:12" outlineLevel="1" x14ac:dyDescent="0.2">
      <c r="A83" s="47" t="s">
        <v>48</v>
      </c>
      <c r="B83" s="31"/>
      <c r="C83" s="139">
        <v>0</v>
      </c>
      <c r="D83" s="51">
        <v>0</v>
      </c>
      <c r="E83" s="79"/>
      <c r="F83" s="73"/>
      <c r="G83" s="52"/>
      <c r="L83" s="84"/>
    </row>
    <row r="84" spans="1:12" ht="24" outlineLevel="1" x14ac:dyDescent="0.2">
      <c r="A84" s="47" t="s">
        <v>49</v>
      </c>
      <c r="B84" s="31"/>
      <c r="C84" s="139">
        <v>0</v>
      </c>
      <c r="D84" s="51">
        <v>0</v>
      </c>
      <c r="E84" s="79"/>
      <c r="F84" s="73"/>
      <c r="G84" s="52"/>
      <c r="L84" s="84"/>
    </row>
    <row r="85" spans="1:12" outlineLevel="1" x14ac:dyDescent="0.2">
      <c r="A85" s="47" t="s">
        <v>50</v>
      </c>
      <c r="B85" s="31"/>
      <c r="C85" s="139">
        <v>0</v>
      </c>
      <c r="D85" s="51">
        <v>0</v>
      </c>
      <c r="E85" s="79"/>
      <c r="F85" s="73"/>
      <c r="G85" s="52"/>
      <c r="L85" s="84"/>
    </row>
    <row r="86" spans="1:12" ht="36" outlineLevel="1" x14ac:dyDescent="0.2">
      <c r="A86" s="47" t="s">
        <v>133</v>
      </c>
      <c r="B86" s="31"/>
      <c r="C86" s="135">
        <v>0</v>
      </c>
      <c r="D86" s="51">
        <v>0</v>
      </c>
      <c r="E86" s="79"/>
      <c r="F86" s="73"/>
      <c r="G86" s="52"/>
      <c r="L86" s="84"/>
    </row>
    <row r="87" spans="1:12" x14ac:dyDescent="0.2">
      <c r="A87" s="39" t="s">
        <v>21</v>
      </c>
      <c r="B87" s="31" t="s">
        <v>4</v>
      </c>
      <c r="C87" s="133">
        <f>+SUM(C90:C109)</f>
        <v>6099</v>
      </c>
      <c r="D87" s="59">
        <f>+SUM(D90:D109)</f>
        <v>5610</v>
      </c>
      <c r="E87" s="79"/>
      <c r="F87" s="73"/>
      <c r="G87" s="52"/>
      <c r="L87" s="54"/>
    </row>
    <row r="88" spans="1:12" x14ac:dyDescent="0.2">
      <c r="A88" s="32" t="s">
        <v>142</v>
      </c>
      <c r="B88" s="31"/>
      <c r="C88" s="135"/>
      <c r="D88" s="23"/>
      <c r="E88" s="79"/>
      <c r="F88" s="73"/>
      <c r="G88" s="52"/>
      <c r="L88" s="84"/>
    </row>
    <row r="89" spans="1:12" x14ac:dyDescent="0.2">
      <c r="A89" s="32" t="s">
        <v>30</v>
      </c>
      <c r="B89" s="31" t="s">
        <v>4</v>
      </c>
      <c r="C89" s="135"/>
      <c r="D89" s="23"/>
      <c r="E89" s="79"/>
      <c r="F89" s="73"/>
      <c r="G89" s="52"/>
      <c r="L89" s="84"/>
    </row>
    <row r="90" spans="1:12" outlineLevel="1" x14ac:dyDescent="0.2">
      <c r="A90" s="46" t="s">
        <v>32</v>
      </c>
      <c r="B90" s="31"/>
      <c r="C90" s="139">
        <v>0</v>
      </c>
      <c r="D90" s="60">
        <v>0</v>
      </c>
      <c r="E90" s="79"/>
      <c r="F90" s="73"/>
      <c r="G90" s="52"/>
      <c r="L90" s="84"/>
    </row>
    <row r="91" spans="1:12" outlineLevel="1" x14ac:dyDescent="0.2">
      <c r="A91" s="47" t="s">
        <v>33</v>
      </c>
      <c r="B91" s="31"/>
      <c r="C91" s="139">
        <v>190</v>
      </c>
      <c r="D91" s="60">
        <v>206</v>
      </c>
      <c r="E91" s="79"/>
      <c r="F91" s="73"/>
      <c r="G91" s="52"/>
      <c r="L91" s="84"/>
    </row>
    <row r="92" spans="1:12" outlineLevel="1" x14ac:dyDescent="0.2">
      <c r="A92" s="47" t="s">
        <v>34</v>
      </c>
      <c r="B92" s="31"/>
      <c r="C92" s="139">
        <v>293</v>
      </c>
      <c r="D92" s="60">
        <v>338</v>
      </c>
      <c r="E92" s="79"/>
      <c r="F92" s="73"/>
      <c r="G92" s="52"/>
      <c r="L92" s="84"/>
    </row>
    <row r="93" spans="1:12" ht="24" outlineLevel="1" x14ac:dyDescent="0.2">
      <c r="A93" s="47" t="s">
        <v>35</v>
      </c>
      <c r="B93" s="31"/>
      <c r="C93" s="139">
        <v>0</v>
      </c>
      <c r="D93" s="60">
        <v>0</v>
      </c>
      <c r="E93" s="79"/>
      <c r="F93" s="73"/>
      <c r="G93" s="52"/>
      <c r="L93" s="84"/>
    </row>
    <row r="94" spans="1:12" ht="24" outlineLevel="1" x14ac:dyDescent="0.2">
      <c r="A94" s="47" t="s">
        <v>36</v>
      </c>
      <c r="B94" s="31"/>
      <c r="C94" s="139">
        <v>200</v>
      </c>
      <c r="D94" s="60">
        <v>209</v>
      </c>
      <c r="E94" s="79"/>
      <c r="F94" s="73"/>
      <c r="G94" s="52"/>
      <c r="L94" s="84"/>
    </row>
    <row r="95" spans="1:12" outlineLevel="1" x14ac:dyDescent="0.2">
      <c r="A95" s="47" t="s">
        <v>37</v>
      </c>
      <c r="B95" s="31"/>
      <c r="C95" s="139">
        <f>1965-120+186</f>
        <v>2031</v>
      </c>
      <c r="D95" s="60">
        <v>1798</v>
      </c>
      <c r="E95" s="79"/>
      <c r="F95" s="73"/>
      <c r="G95" s="52"/>
      <c r="L95" s="84"/>
    </row>
    <row r="96" spans="1:12" ht="24" outlineLevel="1" x14ac:dyDescent="0.2">
      <c r="A96" s="47" t="s">
        <v>38</v>
      </c>
      <c r="B96" s="31"/>
      <c r="C96" s="139">
        <v>1192</v>
      </c>
      <c r="D96" s="60">
        <v>1085</v>
      </c>
      <c r="E96" s="79"/>
      <c r="F96" s="73"/>
      <c r="G96" s="52"/>
      <c r="L96" s="84"/>
    </row>
    <row r="97" spans="1:12" outlineLevel="1" x14ac:dyDescent="0.2">
      <c r="A97" s="47" t="s">
        <v>39</v>
      </c>
      <c r="B97" s="31"/>
      <c r="C97" s="139">
        <v>669</v>
      </c>
      <c r="D97" s="60">
        <v>571</v>
      </c>
      <c r="E97" s="79"/>
      <c r="F97" s="73"/>
      <c r="G97" s="52"/>
      <c r="L97" s="84"/>
    </row>
    <row r="98" spans="1:12" outlineLevel="1" x14ac:dyDescent="0.2">
      <c r="A98" s="47" t="s">
        <v>40</v>
      </c>
      <c r="B98" s="31"/>
      <c r="C98" s="139">
        <v>0</v>
      </c>
      <c r="D98" s="60">
        <v>0</v>
      </c>
      <c r="E98" s="79"/>
      <c r="F98" s="73"/>
      <c r="G98" s="52"/>
      <c r="L98" s="84"/>
    </row>
    <row r="99" spans="1:12" outlineLevel="1" x14ac:dyDescent="0.2">
      <c r="A99" s="47" t="s">
        <v>41</v>
      </c>
      <c r="B99" s="31"/>
      <c r="C99" s="139">
        <v>0</v>
      </c>
      <c r="D99" s="60">
        <v>0</v>
      </c>
      <c r="E99" s="79"/>
      <c r="F99" s="73"/>
      <c r="G99" s="52"/>
      <c r="L99" s="84"/>
    </row>
    <row r="100" spans="1:12" outlineLevel="1" x14ac:dyDescent="0.2">
      <c r="A100" s="47" t="s">
        <v>42</v>
      </c>
      <c r="B100" s="31"/>
      <c r="C100" s="139">
        <v>0</v>
      </c>
      <c r="D100" s="60">
        <v>0</v>
      </c>
      <c r="E100" s="79"/>
      <c r="F100" s="73"/>
      <c r="G100" s="52"/>
      <c r="L100" s="84"/>
    </row>
    <row r="101" spans="1:12" outlineLevel="1" x14ac:dyDescent="0.2">
      <c r="A101" s="47" t="s">
        <v>43</v>
      </c>
      <c r="B101" s="31"/>
      <c r="C101" s="139">
        <v>128</v>
      </c>
      <c r="D101" s="60">
        <v>243</v>
      </c>
      <c r="E101" s="79"/>
      <c r="F101" s="73"/>
      <c r="G101" s="52"/>
      <c r="L101" s="84"/>
    </row>
    <row r="102" spans="1:12" outlineLevel="1" x14ac:dyDescent="0.2">
      <c r="A102" s="47" t="s">
        <v>44</v>
      </c>
      <c r="B102" s="31"/>
      <c r="C102" s="139">
        <v>310</v>
      </c>
      <c r="D102" s="60">
        <v>140</v>
      </c>
      <c r="E102" s="79"/>
      <c r="F102" s="73"/>
      <c r="G102" s="52"/>
      <c r="L102" s="84"/>
    </row>
    <row r="103" spans="1:12" ht="24" outlineLevel="1" x14ac:dyDescent="0.2">
      <c r="A103" s="47" t="s">
        <v>45</v>
      </c>
      <c r="B103" s="31"/>
      <c r="C103" s="139">
        <v>842</v>
      </c>
      <c r="D103" s="60">
        <v>786</v>
      </c>
      <c r="E103" s="79"/>
      <c r="F103" s="73"/>
      <c r="G103" s="52"/>
      <c r="L103" s="84"/>
    </row>
    <row r="104" spans="1:12" ht="24" outlineLevel="1" x14ac:dyDescent="0.2">
      <c r="A104" s="47" t="s">
        <v>46</v>
      </c>
      <c r="B104" s="31"/>
      <c r="C104" s="139">
        <v>244</v>
      </c>
      <c r="D104" s="60">
        <v>234</v>
      </c>
      <c r="E104" s="79"/>
      <c r="F104" s="73"/>
      <c r="G104" s="52"/>
      <c r="L104" s="84"/>
    </row>
    <row r="105" spans="1:12" outlineLevel="1" x14ac:dyDescent="0.2">
      <c r="A105" s="47" t="s">
        <v>47</v>
      </c>
      <c r="B105" s="31"/>
      <c r="C105" s="139">
        <v>0</v>
      </c>
      <c r="D105" s="60">
        <v>0</v>
      </c>
      <c r="E105" s="79"/>
      <c r="F105" s="73"/>
      <c r="G105" s="52"/>
      <c r="L105" s="84"/>
    </row>
    <row r="106" spans="1:12" outlineLevel="1" x14ac:dyDescent="0.2">
      <c r="A106" s="47" t="s">
        <v>48</v>
      </c>
      <c r="B106" s="31"/>
      <c r="C106" s="139">
        <v>0</v>
      </c>
      <c r="D106" s="60">
        <v>0</v>
      </c>
      <c r="E106" s="79"/>
      <c r="F106" s="73"/>
      <c r="G106" s="52"/>
      <c r="L106" s="84"/>
    </row>
    <row r="107" spans="1:12" ht="24" outlineLevel="1" x14ac:dyDescent="0.2">
      <c r="A107" s="47" t="s">
        <v>49</v>
      </c>
      <c r="B107" s="31"/>
      <c r="C107" s="139">
        <v>0</v>
      </c>
      <c r="D107" s="60">
        <v>0</v>
      </c>
      <c r="E107" s="79"/>
      <c r="F107" s="73"/>
      <c r="G107" s="52"/>
      <c r="L107" s="84"/>
    </row>
    <row r="108" spans="1:12" outlineLevel="1" x14ac:dyDescent="0.2">
      <c r="A108" s="47" t="s">
        <v>50</v>
      </c>
      <c r="B108" s="31"/>
      <c r="C108" s="139">
        <v>0</v>
      </c>
      <c r="D108" s="60">
        <v>0</v>
      </c>
      <c r="E108" s="79"/>
      <c r="F108" s="73"/>
      <c r="G108" s="52"/>
      <c r="L108" s="84"/>
    </row>
    <row r="109" spans="1:12" ht="36" outlineLevel="1" x14ac:dyDescent="0.2">
      <c r="A109" s="47" t="s">
        <v>133</v>
      </c>
      <c r="B109" s="31"/>
      <c r="C109" s="136">
        <v>0</v>
      </c>
      <c r="D109" s="60">
        <v>0</v>
      </c>
      <c r="E109" s="79"/>
      <c r="F109" s="73"/>
      <c r="G109" s="52"/>
      <c r="L109" s="84"/>
    </row>
    <row r="110" spans="1:12" x14ac:dyDescent="0.2">
      <c r="A110" s="39" t="s">
        <v>18</v>
      </c>
      <c r="B110" s="31" t="s">
        <v>16</v>
      </c>
      <c r="C110" s="140">
        <f>+[1]МСП!$D$87</f>
        <v>36411.953109967544</v>
      </c>
      <c r="D110" s="116">
        <f>C110*D111*D112/10000</f>
        <v>40106.892463754615</v>
      </c>
      <c r="E110" s="79"/>
      <c r="F110" s="73"/>
      <c r="G110" s="52"/>
      <c r="L110" s="48"/>
    </row>
    <row r="111" spans="1:12" x14ac:dyDescent="0.2">
      <c r="A111" s="39" t="s">
        <v>51</v>
      </c>
      <c r="B111" s="31" t="s">
        <v>52</v>
      </c>
      <c r="C111" s="141">
        <f>+[1]МСП!$D$88</f>
        <v>101.5</v>
      </c>
      <c r="D111" s="24">
        <f>+$D$304</f>
        <v>101.8</v>
      </c>
      <c r="E111" s="79"/>
      <c r="F111" s="73"/>
      <c r="G111" s="52"/>
      <c r="L111" s="53"/>
    </row>
    <row r="112" spans="1:12" x14ac:dyDescent="0.2">
      <c r="A112" s="39" t="s">
        <v>53</v>
      </c>
      <c r="B112" s="31" t="s">
        <v>52</v>
      </c>
      <c r="C112" s="142">
        <f>+[1]МСП!$D$89</f>
        <v>106.97</v>
      </c>
      <c r="D112" s="24">
        <f>+$D$305</f>
        <v>108.2</v>
      </c>
      <c r="E112" s="79"/>
      <c r="F112" s="73"/>
      <c r="G112" s="52"/>
      <c r="L112" s="53"/>
    </row>
    <row r="113" spans="1:12" x14ac:dyDescent="0.2">
      <c r="A113" s="32" t="s">
        <v>142</v>
      </c>
      <c r="B113" s="31"/>
      <c r="C113" s="139"/>
      <c r="D113" s="56"/>
      <c r="E113" s="79"/>
      <c r="F113" s="73"/>
      <c r="G113" s="52"/>
      <c r="L113" s="84"/>
    </row>
    <row r="114" spans="1:12" x14ac:dyDescent="0.2">
      <c r="A114" s="32" t="s">
        <v>30</v>
      </c>
      <c r="B114" s="31" t="s">
        <v>16</v>
      </c>
      <c r="C114" s="139"/>
      <c r="D114" s="56"/>
      <c r="E114" s="79"/>
      <c r="F114" s="73"/>
      <c r="G114" s="52"/>
      <c r="L114" s="84"/>
    </row>
    <row r="115" spans="1:12" s="40" customFormat="1" x14ac:dyDescent="0.2">
      <c r="A115" s="36" t="s">
        <v>27</v>
      </c>
      <c r="B115" s="37"/>
      <c r="C115" s="31"/>
      <c r="D115" s="55"/>
      <c r="E115" s="79"/>
      <c r="F115" s="73"/>
      <c r="G115" s="52"/>
    </row>
    <row r="116" spans="1:12" s="40" customFormat="1" x14ac:dyDescent="0.2">
      <c r="A116" s="32" t="s">
        <v>19</v>
      </c>
      <c r="B116" s="31" t="s">
        <v>5</v>
      </c>
      <c r="C116" s="133">
        <f>+SUM(C119:C138)</f>
        <v>5902</v>
      </c>
      <c r="D116" s="59">
        <f>+SUM(D119:D138)</f>
        <v>5725</v>
      </c>
      <c r="E116" s="79"/>
      <c r="F116" s="73"/>
      <c r="G116" s="52"/>
      <c r="H116" s="49"/>
      <c r="L116" s="49"/>
    </row>
    <row r="117" spans="1:12" x14ac:dyDescent="0.2">
      <c r="A117" s="32" t="s">
        <v>142</v>
      </c>
      <c r="B117" s="31"/>
      <c r="C117" s="135"/>
      <c r="D117" s="23"/>
      <c r="E117" s="79"/>
      <c r="F117" s="73"/>
      <c r="G117" s="52"/>
      <c r="L117" s="84"/>
    </row>
    <row r="118" spans="1:12" x14ac:dyDescent="0.2">
      <c r="A118" s="32" t="s">
        <v>30</v>
      </c>
      <c r="B118" s="31" t="s">
        <v>5</v>
      </c>
      <c r="C118" s="135"/>
      <c r="D118" s="23"/>
      <c r="E118" s="79"/>
      <c r="F118" s="73"/>
      <c r="G118" s="52"/>
      <c r="L118" s="84"/>
    </row>
    <row r="119" spans="1:12" outlineLevel="1" x14ac:dyDescent="0.2">
      <c r="A119" s="46" t="s">
        <v>32</v>
      </c>
      <c r="B119" s="31"/>
      <c r="C119" s="139">
        <f>+[1]МСП!D96</f>
        <v>34</v>
      </c>
      <c r="D119" s="134">
        <v>32</v>
      </c>
      <c r="E119" s="79"/>
      <c r="F119" s="73"/>
      <c r="G119" s="52"/>
      <c r="L119" s="84"/>
    </row>
    <row r="120" spans="1:12" outlineLevel="1" x14ac:dyDescent="0.2">
      <c r="A120" s="47" t="s">
        <v>33</v>
      </c>
      <c r="B120" s="31"/>
      <c r="C120" s="139">
        <f>+[1]МСП!D97</f>
        <v>27</v>
      </c>
      <c r="D120" s="134">
        <v>30</v>
      </c>
      <c r="E120" s="79"/>
      <c r="F120" s="73"/>
      <c r="G120" s="52"/>
      <c r="L120" s="84"/>
    </row>
    <row r="121" spans="1:12" outlineLevel="1" x14ac:dyDescent="0.2">
      <c r="A121" s="47" t="s">
        <v>34</v>
      </c>
      <c r="B121" s="31"/>
      <c r="C121" s="139">
        <f>+[1]МСП!D98</f>
        <v>373</v>
      </c>
      <c r="D121" s="134">
        <v>351</v>
      </c>
      <c r="E121" s="79"/>
      <c r="F121" s="73"/>
      <c r="G121" s="52"/>
      <c r="L121" s="84"/>
    </row>
    <row r="122" spans="1:12" ht="24" outlineLevel="1" x14ac:dyDescent="0.2">
      <c r="A122" s="47" t="s">
        <v>35</v>
      </c>
      <c r="B122" s="31"/>
      <c r="C122" s="139">
        <f>+[1]МСП!D99</f>
        <v>19</v>
      </c>
      <c r="D122" s="134">
        <v>19</v>
      </c>
      <c r="E122" s="79"/>
      <c r="F122" s="73"/>
      <c r="G122" s="52"/>
      <c r="L122" s="84"/>
    </row>
    <row r="123" spans="1:12" ht="24" outlineLevel="1" x14ac:dyDescent="0.2">
      <c r="A123" s="47" t="s">
        <v>36</v>
      </c>
      <c r="B123" s="31"/>
      <c r="C123" s="139">
        <f>+[1]МСП!D100</f>
        <v>41</v>
      </c>
      <c r="D123" s="134">
        <v>40</v>
      </c>
      <c r="E123" s="79"/>
      <c r="F123" s="73"/>
      <c r="G123" s="52"/>
      <c r="L123" s="84"/>
    </row>
    <row r="124" spans="1:12" outlineLevel="1" x14ac:dyDescent="0.2">
      <c r="A124" s="47" t="s">
        <v>37</v>
      </c>
      <c r="B124" s="31"/>
      <c r="C124" s="139">
        <f>+[1]МСП!D101</f>
        <v>1016</v>
      </c>
      <c r="D124" s="134">
        <v>999</v>
      </c>
      <c r="E124" s="79"/>
      <c r="F124" s="73"/>
      <c r="G124" s="52"/>
      <c r="L124" s="84"/>
    </row>
    <row r="125" spans="1:12" ht="24" outlineLevel="1" x14ac:dyDescent="0.2">
      <c r="A125" s="47" t="s">
        <v>38</v>
      </c>
      <c r="B125" s="31"/>
      <c r="C125" s="139">
        <f>+[1]МСП!D102</f>
        <v>1638</v>
      </c>
      <c r="D125" s="134">
        <v>1515</v>
      </c>
      <c r="E125" s="79"/>
      <c r="F125" s="73"/>
      <c r="G125" s="52"/>
      <c r="L125" s="84"/>
    </row>
    <row r="126" spans="1:12" outlineLevel="1" x14ac:dyDescent="0.2">
      <c r="A126" s="47" t="s">
        <v>39</v>
      </c>
      <c r="B126" s="31"/>
      <c r="C126" s="139">
        <f>+[1]МСП!D103</f>
        <v>546</v>
      </c>
      <c r="D126" s="134">
        <v>522</v>
      </c>
      <c r="E126" s="79"/>
      <c r="F126" s="73"/>
      <c r="G126" s="52"/>
      <c r="L126" s="84"/>
    </row>
    <row r="127" spans="1:12" outlineLevel="1" x14ac:dyDescent="0.2">
      <c r="A127" s="47" t="s">
        <v>40</v>
      </c>
      <c r="B127" s="31"/>
      <c r="C127" s="139">
        <f>+[1]МСП!D104</f>
        <v>193</v>
      </c>
      <c r="D127" s="134">
        <v>182</v>
      </c>
      <c r="E127" s="79"/>
      <c r="F127" s="73"/>
      <c r="G127" s="52"/>
      <c r="L127" s="84"/>
    </row>
    <row r="128" spans="1:12" outlineLevel="1" x14ac:dyDescent="0.2">
      <c r="A128" s="47" t="s">
        <v>41</v>
      </c>
      <c r="B128" s="31"/>
      <c r="C128" s="139">
        <f>+[1]МСП!D105</f>
        <v>184</v>
      </c>
      <c r="D128" s="134">
        <v>192</v>
      </c>
      <c r="E128" s="79"/>
      <c r="F128" s="73"/>
      <c r="G128" s="52"/>
      <c r="L128" s="84"/>
    </row>
    <row r="129" spans="1:12" outlineLevel="1" x14ac:dyDescent="0.2">
      <c r="A129" s="47" t="s">
        <v>42</v>
      </c>
      <c r="B129" s="31"/>
      <c r="C129" s="139">
        <f>+[1]МСП!D106</f>
        <v>42</v>
      </c>
      <c r="D129" s="134">
        <v>35</v>
      </c>
      <c r="E129" s="79"/>
      <c r="F129" s="73"/>
      <c r="G129" s="52"/>
      <c r="L129" s="84"/>
    </row>
    <row r="130" spans="1:12" outlineLevel="1" x14ac:dyDescent="0.2">
      <c r="A130" s="47" t="s">
        <v>43</v>
      </c>
      <c r="B130" s="31"/>
      <c r="C130" s="139">
        <f>+[1]МСП!D107</f>
        <v>449</v>
      </c>
      <c r="D130" s="134">
        <v>467</v>
      </c>
      <c r="E130" s="79"/>
      <c r="F130" s="73"/>
      <c r="G130" s="52"/>
      <c r="L130" s="84"/>
    </row>
    <row r="131" spans="1:12" outlineLevel="1" x14ac:dyDescent="0.2">
      <c r="A131" s="47" t="s">
        <v>44</v>
      </c>
      <c r="B131" s="31"/>
      <c r="C131" s="139">
        <f>+[1]МСП!D108</f>
        <v>542</v>
      </c>
      <c r="D131" s="134">
        <v>524</v>
      </c>
      <c r="E131" s="79"/>
      <c r="F131" s="73"/>
      <c r="G131" s="52"/>
      <c r="L131" s="84"/>
    </row>
    <row r="132" spans="1:12" ht="24" outlineLevel="1" x14ac:dyDescent="0.2">
      <c r="A132" s="47" t="s">
        <v>45</v>
      </c>
      <c r="B132" s="31"/>
      <c r="C132" s="139">
        <f>+[1]МСП!D109</f>
        <v>307</v>
      </c>
      <c r="D132" s="134">
        <v>330</v>
      </c>
      <c r="E132" s="79"/>
      <c r="F132" s="73"/>
      <c r="G132" s="52"/>
      <c r="L132" s="84"/>
    </row>
    <row r="133" spans="1:12" ht="24" outlineLevel="1" x14ac:dyDescent="0.2">
      <c r="A133" s="47" t="s">
        <v>46</v>
      </c>
      <c r="B133" s="31"/>
      <c r="C133" s="139">
        <f>+[1]МСП!D110</f>
        <v>5</v>
      </c>
      <c r="D133" s="134">
        <v>7</v>
      </c>
      <c r="E133" s="79"/>
      <c r="F133" s="73"/>
      <c r="G133" s="52"/>
      <c r="L133" s="84"/>
    </row>
    <row r="134" spans="1:12" outlineLevel="1" x14ac:dyDescent="0.2">
      <c r="A134" s="47" t="s">
        <v>47</v>
      </c>
      <c r="B134" s="31"/>
      <c r="C134" s="139">
        <f>+[1]МСП!D111</f>
        <v>54</v>
      </c>
      <c r="D134" s="134">
        <v>41</v>
      </c>
      <c r="E134" s="79"/>
      <c r="F134" s="73"/>
      <c r="G134" s="52"/>
      <c r="L134" s="84"/>
    </row>
    <row r="135" spans="1:12" outlineLevel="1" x14ac:dyDescent="0.2">
      <c r="A135" s="47" t="s">
        <v>48</v>
      </c>
      <c r="B135" s="31"/>
      <c r="C135" s="139">
        <f>+[1]МСП!D112</f>
        <v>248</v>
      </c>
      <c r="D135" s="134">
        <v>255</v>
      </c>
      <c r="E135" s="79"/>
      <c r="F135" s="73"/>
      <c r="G135" s="52"/>
      <c r="L135" s="84"/>
    </row>
    <row r="136" spans="1:12" ht="24" outlineLevel="1" x14ac:dyDescent="0.2">
      <c r="A136" s="47" t="s">
        <v>49</v>
      </c>
      <c r="B136" s="31"/>
      <c r="C136" s="139">
        <f>+[1]МСП!D113</f>
        <v>57</v>
      </c>
      <c r="D136" s="134">
        <v>61</v>
      </c>
      <c r="E136" s="79"/>
      <c r="F136" s="73"/>
      <c r="G136" s="52"/>
      <c r="L136" s="84"/>
    </row>
    <row r="137" spans="1:12" outlineLevel="1" x14ac:dyDescent="0.2">
      <c r="A137" s="47" t="s">
        <v>50</v>
      </c>
      <c r="B137" s="31"/>
      <c r="C137" s="139">
        <f>+[1]МСП!D114</f>
        <v>127</v>
      </c>
      <c r="D137" s="134">
        <v>123</v>
      </c>
      <c r="E137" s="79"/>
      <c r="F137" s="73"/>
      <c r="G137" s="52"/>
      <c r="L137" s="84"/>
    </row>
    <row r="138" spans="1:12" ht="36" outlineLevel="1" x14ac:dyDescent="0.2">
      <c r="A138" s="47" t="s">
        <v>133</v>
      </c>
      <c r="B138" s="31"/>
      <c r="C138" s="139">
        <v>0</v>
      </c>
      <c r="D138" s="134">
        <v>0</v>
      </c>
      <c r="E138" s="79"/>
      <c r="F138" s="73"/>
      <c r="G138" s="52"/>
      <c r="L138" s="84"/>
    </row>
    <row r="139" spans="1:12" s="25" customFormat="1" x14ac:dyDescent="0.2">
      <c r="A139" s="39" t="s">
        <v>28</v>
      </c>
      <c r="B139" s="31" t="s">
        <v>4</v>
      </c>
      <c r="C139" s="133">
        <f>+SUM(C142:C161)</f>
        <v>29827</v>
      </c>
      <c r="D139" s="59">
        <f>+SUM(D142:D161)</f>
        <v>29265</v>
      </c>
      <c r="E139" s="79"/>
      <c r="F139" s="73"/>
      <c r="G139" s="52"/>
      <c r="L139" s="85"/>
    </row>
    <row r="140" spans="1:12" x14ac:dyDescent="0.2">
      <c r="A140" s="32" t="s">
        <v>142</v>
      </c>
      <c r="B140" s="31"/>
      <c r="C140" s="135"/>
      <c r="D140" s="23"/>
      <c r="E140" s="79"/>
      <c r="F140" s="73"/>
      <c r="G140" s="52"/>
      <c r="L140" s="84"/>
    </row>
    <row r="141" spans="1:12" x14ac:dyDescent="0.2">
      <c r="A141" s="32" t="s">
        <v>30</v>
      </c>
      <c r="B141" s="31" t="s">
        <v>4</v>
      </c>
      <c r="C141" s="135"/>
      <c r="D141" s="23"/>
      <c r="E141" s="79"/>
      <c r="F141" s="73"/>
      <c r="G141" s="52"/>
      <c r="L141" s="84"/>
    </row>
    <row r="142" spans="1:12" outlineLevel="1" x14ac:dyDescent="0.2">
      <c r="A142" s="46" t="s">
        <v>32</v>
      </c>
      <c r="B142" s="31"/>
      <c r="C142" s="139">
        <f>+[1]МСП!D118</f>
        <v>33</v>
      </c>
      <c r="D142" s="134">
        <v>25</v>
      </c>
      <c r="E142" s="79"/>
      <c r="F142" s="73"/>
      <c r="G142" s="52"/>
      <c r="L142" s="84"/>
    </row>
    <row r="143" spans="1:12" outlineLevel="1" x14ac:dyDescent="0.2">
      <c r="A143" s="47" t="s">
        <v>33</v>
      </c>
      <c r="B143" s="31"/>
      <c r="C143" s="139">
        <f>+[1]МСП!D119</f>
        <v>468</v>
      </c>
      <c r="D143" s="134">
        <v>442</v>
      </c>
      <c r="E143" s="79"/>
      <c r="F143" s="73"/>
      <c r="G143" s="52"/>
      <c r="L143" s="54"/>
    </row>
    <row r="144" spans="1:12" outlineLevel="1" x14ac:dyDescent="0.2">
      <c r="A144" s="47" t="s">
        <v>34</v>
      </c>
      <c r="B144" s="31"/>
      <c r="C144" s="139">
        <f>+[1]МСП!D120</f>
        <v>2351</v>
      </c>
      <c r="D144" s="134">
        <v>2329</v>
      </c>
      <c r="E144" s="79"/>
      <c r="F144" s="73"/>
      <c r="G144" s="52"/>
    </row>
    <row r="145" spans="1:12" ht="24" outlineLevel="1" x14ac:dyDescent="0.2">
      <c r="A145" s="47" t="s">
        <v>35</v>
      </c>
      <c r="B145" s="31"/>
      <c r="C145" s="139">
        <f>+[1]МСП!D121</f>
        <v>170</v>
      </c>
      <c r="D145" s="134">
        <v>166</v>
      </c>
      <c r="E145" s="79"/>
      <c r="F145" s="73"/>
      <c r="G145" s="52"/>
      <c r="L145" s="54"/>
    </row>
    <row r="146" spans="1:12" ht="24" outlineLevel="1" x14ac:dyDescent="0.2">
      <c r="A146" s="47" t="s">
        <v>36</v>
      </c>
      <c r="B146" s="31"/>
      <c r="C146" s="139">
        <f>+[1]МСП!D122</f>
        <v>145</v>
      </c>
      <c r="D146" s="134">
        <v>141</v>
      </c>
      <c r="E146" s="79"/>
      <c r="F146" s="73"/>
      <c r="G146" s="52"/>
      <c r="L146" s="54"/>
    </row>
    <row r="147" spans="1:12" outlineLevel="1" x14ac:dyDescent="0.2">
      <c r="A147" s="47" t="s">
        <v>37</v>
      </c>
      <c r="B147" s="31"/>
      <c r="C147" s="139">
        <f>+[1]МСП!D123</f>
        <v>4854</v>
      </c>
      <c r="D147" s="134">
        <v>4405</v>
      </c>
      <c r="E147" s="79"/>
      <c r="F147" s="73"/>
      <c r="G147" s="52"/>
      <c r="L147" s="54"/>
    </row>
    <row r="148" spans="1:12" ht="24" outlineLevel="1" x14ac:dyDescent="0.2">
      <c r="A148" s="47" t="s">
        <v>38</v>
      </c>
      <c r="B148" s="31"/>
      <c r="C148" s="139">
        <f>+[1]МСП!D124</f>
        <v>6890</v>
      </c>
      <c r="D148" s="134">
        <v>6120</v>
      </c>
      <c r="E148" s="79"/>
      <c r="F148" s="73"/>
      <c r="G148" s="52"/>
      <c r="L148" s="54"/>
    </row>
    <row r="149" spans="1:12" outlineLevel="1" x14ac:dyDescent="0.2">
      <c r="A149" s="47" t="s">
        <v>39</v>
      </c>
      <c r="B149" s="31"/>
      <c r="C149" s="139">
        <f>+[1]МСП!D125</f>
        <v>2722</v>
      </c>
      <c r="D149" s="134">
        <v>2919</v>
      </c>
      <c r="E149" s="79"/>
      <c r="F149" s="73"/>
      <c r="G149" s="52"/>
      <c r="L149" s="54"/>
    </row>
    <row r="150" spans="1:12" outlineLevel="1" x14ac:dyDescent="0.2">
      <c r="A150" s="47" t="s">
        <v>40</v>
      </c>
      <c r="B150" s="31"/>
      <c r="C150" s="139">
        <f>+[1]МСП!D126</f>
        <v>1258</v>
      </c>
      <c r="D150" s="134">
        <v>1357</v>
      </c>
      <c r="E150" s="79"/>
      <c r="F150" s="73"/>
      <c r="G150" s="52"/>
      <c r="L150" s="54"/>
    </row>
    <row r="151" spans="1:12" outlineLevel="1" x14ac:dyDescent="0.2">
      <c r="A151" s="47" t="s">
        <v>41</v>
      </c>
      <c r="B151" s="31"/>
      <c r="C151" s="139">
        <f>+[1]МСП!D127</f>
        <v>825</v>
      </c>
      <c r="D151" s="134">
        <v>878</v>
      </c>
      <c r="E151" s="79"/>
      <c r="F151" s="73"/>
      <c r="G151" s="52"/>
      <c r="L151" s="54"/>
    </row>
    <row r="152" spans="1:12" outlineLevel="1" x14ac:dyDescent="0.2">
      <c r="A152" s="47" t="s">
        <v>42</v>
      </c>
      <c r="B152" s="31"/>
      <c r="C152" s="139">
        <f>+[1]МСП!D128</f>
        <v>292</v>
      </c>
      <c r="D152" s="134">
        <v>163</v>
      </c>
      <c r="E152" s="79"/>
      <c r="F152" s="73"/>
      <c r="G152" s="52"/>
      <c r="L152" s="54"/>
    </row>
    <row r="153" spans="1:12" outlineLevel="1" x14ac:dyDescent="0.2">
      <c r="A153" s="47" t="s">
        <v>43</v>
      </c>
      <c r="B153" s="31"/>
      <c r="C153" s="139">
        <f>+[1]МСП!D129</f>
        <v>2460</v>
      </c>
      <c r="D153" s="134">
        <v>2312</v>
      </c>
      <c r="E153" s="79"/>
      <c r="F153" s="73"/>
      <c r="G153" s="52"/>
      <c r="L153" s="54"/>
    </row>
    <row r="154" spans="1:12" outlineLevel="1" x14ac:dyDescent="0.2">
      <c r="A154" s="47" t="s">
        <v>44</v>
      </c>
      <c r="B154" s="31"/>
      <c r="C154" s="139">
        <f>+[1]МСП!D130</f>
        <v>2167</v>
      </c>
      <c r="D154" s="134">
        <v>2187</v>
      </c>
      <c r="E154" s="79"/>
      <c r="F154" s="73"/>
      <c r="G154" s="52"/>
      <c r="L154" s="54"/>
    </row>
    <row r="155" spans="1:12" ht="24" outlineLevel="1" x14ac:dyDescent="0.2">
      <c r="A155" s="47" t="s">
        <v>45</v>
      </c>
      <c r="B155" s="31"/>
      <c r="C155" s="139">
        <f>+[1]МСП!D131</f>
        <v>2632</v>
      </c>
      <c r="D155" s="134">
        <v>3202</v>
      </c>
      <c r="E155" s="79"/>
      <c r="F155" s="73"/>
      <c r="G155" s="52"/>
      <c r="L155" s="54"/>
    </row>
    <row r="156" spans="1:12" ht="24" outlineLevel="1" x14ac:dyDescent="0.2">
      <c r="A156" s="47" t="s">
        <v>46</v>
      </c>
      <c r="B156" s="31"/>
      <c r="C156" s="139">
        <f>+[1]МСП!D132</f>
        <v>25</v>
      </c>
      <c r="D156" s="134">
        <v>23</v>
      </c>
      <c r="E156" s="79"/>
      <c r="F156" s="73"/>
      <c r="G156" s="52"/>
      <c r="L156" s="54"/>
    </row>
    <row r="157" spans="1:12" outlineLevel="1" x14ac:dyDescent="0.2">
      <c r="A157" s="47" t="s">
        <v>47</v>
      </c>
      <c r="B157" s="31"/>
      <c r="C157" s="139">
        <f>+[1]МСП!D133</f>
        <v>234</v>
      </c>
      <c r="D157" s="134">
        <v>112</v>
      </c>
      <c r="E157" s="79"/>
      <c r="F157" s="73"/>
      <c r="G157" s="52"/>
      <c r="L157" s="54"/>
    </row>
    <row r="158" spans="1:12" outlineLevel="1" x14ac:dyDescent="0.2">
      <c r="A158" s="47" t="s">
        <v>48</v>
      </c>
      <c r="B158" s="31"/>
      <c r="C158" s="139">
        <f>+[1]МСП!D134</f>
        <v>1657</v>
      </c>
      <c r="D158" s="134">
        <v>1828</v>
      </c>
      <c r="E158" s="79"/>
      <c r="F158" s="73"/>
      <c r="G158" s="52"/>
      <c r="L158" s="54"/>
    </row>
    <row r="159" spans="1:12" ht="24" outlineLevel="1" x14ac:dyDescent="0.2">
      <c r="A159" s="47" t="s">
        <v>49</v>
      </c>
      <c r="B159" s="31"/>
      <c r="C159" s="139">
        <f>+[1]МСП!D135</f>
        <v>261</v>
      </c>
      <c r="D159" s="134">
        <v>278</v>
      </c>
      <c r="E159" s="79"/>
      <c r="F159" s="73"/>
      <c r="G159" s="52"/>
      <c r="L159" s="54"/>
    </row>
    <row r="160" spans="1:12" outlineLevel="1" x14ac:dyDescent="0.2">
      <c r="A160" s="47" t="s">
        <v>50</v>
      </c>
      <c r="B160" s="31"/>
      <c r="C160" s="139">
        <f>+[1]МСП!D136</f>
        <v>383</v>
      </c>
      <c r="D160" s="134">
        <v>378</v>
      </c>
      <c r="E160" s="79"/>
      <c r="F160" s="73"/>
      <c r="G160" s="52"/>
    </row>
    <row r="161" spans="1:12" ht="36" outlineLevel="1" x14ac:dyDescent="0.2">
      <c r="A161" s="47" t="s">
        <v>133</v>
      </c>
      <c r="B161" s="31"/>
      <c r="C161" s="136">
        <v>0</v>
      </c>
      <c r="D161" s="134">
        <v>0</v>
      </c>
      <c r="E161" s="79"/>
      <c r="F161" s="73"/>
      <c r="G161" s="52"/>
    </row>
    <row r="162" spans="1:12" outlineLevel="1" x14ac:dyDescent="0.2">
      <c r="A162" s="47"/>
      <c r="B162" s="31"/>
      <c r="C162" s="136"/>
      <c r="D162" s="60"/>
      <c r="E162" s="79"/>
      <c r="F162" s="73"/>
      <c r="G162" s="52"/>
    </row>
    <row r="163" spans="1:12" x14ac:dyDescent="0.2">
      <c r="A163" s="39" t="s">
        <v>20</v>
      </c>
      <c r="B163" s="31" t="s">
        <v>16</v>
      </c>
      <c r="C163" s="140">
        <f>+[1]МСП!$D$137</f>
        <v>202027.61080369091</v>
      </c>
      <c r="D163" s="116">
        <f>C163*D164*D165/10000</f>
        <v>222528.56463760624</v>
      </c>
      <c r="E163" s="79"/>
      <c r="F163" s="73"/>
      <c r="G163" s="52"/>
      <c r="L163" s="48"/>
    </row>
    <row r="164" spans="1:12" x14ac:dyDescent="0.2">
      <c r="A164" s="39" t="s">
        <v>51</v>
      </c>
      <c r="B164" s="31" t="s">
        <v>52</v>
      </c>
      <c r="C164" s="141">
        <f>+[1]МСП!$D$138</f>
        <v>101.5</v>
      </c>
      <c r="D164" s="24">
        <f>+$D$304</f>
        <v>101.8</v>
      </c>
      <c r="E164" s="79"/>
      <c r="F164" s="73"/>
      <c r="G164" s="52"/>
      <c r="L164" s="53"/>
    </row>
    <row r="165" spans="1:12" x14ac:dyDescent="0.2">
      <c r="A165" s="39" t="s">
        <v>53</v>
      </c>
      <c r="B165" s="31" t="s">
        <v>52</v>
      </c>
      <c r="C165" s="142">
        <f>+[1]МСП!$D$139</f>
        <v>106.97</v>
      </c>
      <c r="D165" s="24">
        <f>+$D$305</f>
        <v>108.2</v>
      </c>
      <c r="E165" s="79"/>
      <c r="F165" s="73"/>
      <c r="G165" s="52"/>
      <c r="L165" s="53"/>
    </row>
    <row r="166" spans="1:12" x14ac:dyDescent="0.2">
      <c r="A166" s="32" t="s">
        <v>142</v>
      </c>
      <c r="B166" s="31"/>
      <c r="C166" s="139"/>
      <c r="D166" s="56"/>
      <c r="E166" s="79"/>
      <c r="F166" s="73"/>
      <c r="G166" s="52"/>
      <c r="L166" s="84"/>
    </row>
    <row r="167" spans="1:12" x14ac:dyDescent="0.2">
      <c r="A167" s="32" t="s">
        <v>30</v>
      </c>
      <c r="B167" s="31" t="s">
        <v>16</v>
      </c>
      <c r="C167" s="139"/>
      <c r="D167" s="56"/>
      <c r="E167" s="79"/>
      <c r="F167" s="73"/>
      <c r="G167" s="52"/>
      <c r="L167" s="84"/>
    </row>
    <row r="168" spans="1:12" x14ac:dyDescent="0.2">
      <c r="A168" s="39"/>
      <c r="B168" s="31"/>
      <c r="C168" s="143"/>
      <c r="D168" s="57"/>
      <c r="E168" s="79"/>
      <c r="F168" s="65"/>
      <c r="G168" s="52"/>
      <c r="L168" s="53"/>
    </row>
    <row r="169" spans="1:12" x14ac:dyDescent="0.2">
      <c r="A169" s="36" t="s">
        <v>26</v>
      </c>
      <c r="B169" s="37"/>
      <c r="C169" s="144"/>
      <c r="D169" s="58"/>
      <c r="E169" s="79"/>
      <c r="F169" s="65"/>
      <c r="G169" s="52"/>
      <c r="H169" s="69"/>
      <c r="L169" s="52"/>
    </row>
    <row r="170" spans="1:12" x14ac:dyDescent="0.2">
      <c r="A170" s="39" t="s">
        <v>31</v>
      </c>
      <c r="B170" s="31" t="s">
        <v>5</v>
      </c>
      <c r="C170" s="133">
        <f>+SUM(C173:C192)</f>
        <v>14572</v>
      </c>
      <c r="D170" s="59">
        <f>+SUM(D173:D192)</f>
        <v>15159</v>
      </c>
      <c r="E170" s="79"/>
      <c r="F170" s="121"/>
      <c r="G170" s="52"/>
      <c r="H170" s="69"/>
      <c r="L170" s="54"/>
    </row>
    <row r="171" spans="1:12" x14ac:dyDescent="0.2">
      <c r="A171" s="32" t="s">
        <v>142</v>
      </c>
      <c r="B171" s="31"/>
      <c r="C171" s="135"/>
      <c r="D171" s="23"/>
      <c r="E171" s="79"/>
      <c r="F171" s="73"/>
      <c r="G171" s="52"/>
      <c r="H171" s="69"/>
      <c r="L171" s="84"/>
    </row>
    <row r="172" spans="1:12" x14ac:dyDescent="0.2">
      <c r="A172" s="32" t="s">
        <v>30</v>
      </c>
      <c r="B172" s="31" t="s">
        <v>5</v>
      </c>
      <c r="C172" s="135"/>
      <c r="D172" s="23"/>
      <c r="E172" s="79"/>
      <c r="F172" s="73"/>
      <c r="G172" s="52"/>
      <c r="H172" s="69"/>
      <c r="L172" s="84"/>
    </row>
    <row r="173" spans="1:12" outlineLevel="1" x14ac:dyDescent="0.2">
      <c r="A173" s="46" t="s">
        <v>32</v>
      </c>
      <c r="B173" s="31"/>
      <c r="C173" s="139">
        <f>+[1]МСП!D147</f>
        <v>81</v>
      </c>
      <c r="D173" s="134">
        <v>81</v>
      </c>
      <c r="E173" s="79"/>
      <c r="F173" s="73"/>
      <c r="G173" s="52"/>
      <c r="H173" s="69"/>
    </row>
    <row r="174" spans="1:12" outlineLevel="1" x14ac:dyDescent="0.2">
      <c r="A174" s="47" t="s">
        <v>33</v>
      </c>
      <c r="B174" s="31"/>
      <c r="C174" s="139">
        <f>+[1]МСП!D148</f>
        <v>6</v>
      </c>
      <c r="D174" s="134">
        <v>8</v>
      </c>
      <c r="E174" s="79"/>
      <c r="F174" s="73"/>
      <c r="G174" s="52"/>
      <c r="H174" s="69"/>
    </row>
    <row r="175" spans="1:12" outlineLevel="1" x14ac:dyDescent="0.2">
      <c r="A175" s="47" t="s">
        <v>34</v>
      </c>
      <c r="B175" s="31"/>
      <c r="C175" s="139">
        <f>+[1]МСП!D149</f>
        <v>641</v>
      </c>
      <c r="D175" s="134">
        <v>723</v>
      </c>
      <c r="E175" s="79"/>
      <c r="F175" s="73"/>
      <c r="G175" s="52"/>
      <c r="H175" s="69"/>
    </row>
    <row r="176" spans="1:12" ht="24" outlineLevel="1" x14ac:dyDescent="0.2">
      <c r="A176" s="47" t="s">
        <v>35</v>
      </c>
      <c r="B176" s="31"/>
      <c r="C176" s="139">
        <f>+[1]МСП!D150</f>
        <v>8</v>
      </c>
      <c r="D176" s="134">
        <v>8</v>
      </c>
      <c r="E176" s="79"/>
      <c r="F176" s="73"/>
      <c r="G176" s="52"/>
      <c r="H176" s="69"/>
    </row>
    <row r="177" spans="1:8" ht="24" outlineLevel="1" x14ac:dyDescent="0.2">
      <c r="A177" s="47" t="s">
        <v>36</v>
      </c>
      <c r="B177" s="31"/>
      <c r="C177" s="139">
        <f>+[1]МСП!D151</f>
        <v>20</v>
      </c>
      <c r="D177" s="134">
        <v>19</v>
      </c>
      <c r="E177" s="79"/>
      <c r="F177" s="73"/>
      <c r="G177" s="52"/>
      <c r="H177" s="69"/>
    </row>
    <row r="178" spans="1:8" outlineLevel="1" x14ac:dyDescent="0.2">
      <c r="A178" s="47" t="s">
        <v>37</v>
      </c>
      <c r="B178" s="31"/>
      <c r="C178" s="139">
        <f>+[1]МСП!D152</f>
        <v>1646</v>
      </c>
      <c r="D178" s="134">
        <v>1811</v>
      </c>
      <c r="E178" s="79"/>
      <c r="F178" s="73"/>
      <c r="G178" s="52"/>
      <c r="H178" s="69"/>
    </row>
    <row r="179" spans="1:8" ht="24" outlineLevel="1" x14ac:dyDescent="0.2">
      <c r="A179" s="47" t="s">
        <v>38</v>
      </c>
      <c r="B179" s="31"/>
      <c r="C179" s="139">
        <f>+[1]МСП!D153</f>
        <v>4988</v>
      </c>
      <c r="D179" s="134">
        <v>4799</v>
      </c>
      <c r="E179" s="79"/>
      <c r="F179" s="73"/>
      <c r="G179" s="52"/>
      <c r="H179" s="69"/>
    </row>
    <row r="180" spans="1:8" outlineLevel="1" x14ac:dyDescent="0.2">
      <c r="A180" s="47" t="s">
        <v>39</v>
      </c>
      <c r="B180" s="31"/>
      <c r="C180" s="139">
        <f>+[1]МСП!D154</f>
        <v>1905</v>
      </c>
      <c r="D180" s="134">
        <v>1978</v>
      </c>
      <c r="E180" s="79"/>
      <c r="F180" s="73"/>
      <c r="G180" s="52"/>
      <c r="H180" s="69"/>
    </row>
    <row r="181" spans="1:8" outlineLevel="1" x14ac:dyDescent="0.2">
      <c r="A181" s="47" t="s">
        <v>40</v>
      </c>
      <c r="B181" s="31"/>
      <c r="C181" s="139">
        <f>+[1]МСП!D155</f>
        <v>487</v>
      </c>
      <c r="D181" s="134">
        <v>531</v>
      </c>
      <c r="E181" s="79"/>
      <c r="F181" s="73"/>
      <c r="G181" s="52"/>
      <c r="H181" s="69"/>
    </row>
    <row r="182" spans="1:8" outlineLevel="1" x14ac:dyDescent="0.2">
      <c r="A182" s="47" t="s">
        <v>41</v>
      </c>
      <c r="B182" s="31"/>
      <c r="C182" s="139">
        <f>+[1]МСП!D156</f>
        <v>364</v>
      </c>
      <c r="D182" s="134">
        <v>439</v>
      </c>
      <c r="E182" s="79"/>
      <c r="F182" s="73"/>
      <c r="G182" s="52"/>
      <c r="H182" s="69"/>
    </row>
    <row r="183" spans="1:8" outlineLevel="1" x14ac:dyDescent="0.2">
      <c r="A183" s="47" t="s">
        <v>42</v>
      </c>
      <c r="B183" s="31"/>
      <c r="C183" s="139">
        <f>+[1]МСП!D157</f>
        <v>73</v>
      </c>
      <c r="D183" s="134">
        <v>76</v>
      </c>
      <c r="E183" s="79"/>
      <c r="F183" s="73"/>
      <c r="G183" s="52"/>
      <c r="H183" s="69"/>
    </row>
    <row r="184" spans="1:8" outlineLevel="1" x14ac:dyDescent="0.2">
      <c r="A184" s="47" t="s">
        <v>43</v>
      </c>
      <c r="B184" s="31"/>
      <c r="C184" s="139">
        <f>+[1]МСП!D158</f>
        <v>813</v>
      </c>
      <c r="D184" s="134">
        <v>870</v>
      </c>
      <c r="E184" s="79"/>
      <c r="F184" s="73"/>
      <c r="G184" s="52"/>
      <c r="H184" s="69"/>
    </row>
    <row r="185" spans="1:8" outlineLevel="1" x14ac:dyDescent="0.2">
      <c r="A185" s="47" t="s">
        <v>44</v>
      </c>
      <c r="B185" s="31"/>
      <c r="C185" s="139">
        <f>+[1]МСП!D159</f>
        <v>1089</v>
      </c>
      <c r="D185" s="134">
        <v>1129</v>
      </c>
      <c r="E185" s="79"/>
      <c r="F185" s="73"/>
      <c r="G185" s="52"/>
      <c r="H185" s="69"/>
    </row>
    <row r="186" spans="1:8" ht="24" outlineLevel="1" x14ac:dyDescent="0.2">
      <c r="A186" s="47" t="s">
        <v>45</v>
      </c>
      <c r="B186" s="31"/>
      <c r="C186" s="139">
        <f>+[1]МСП!D160</f>
        <v>535</v>
      </c>
      <c r="D186" s="134">
        <v>641</v>
      </c>
      <c r="E186" s="79"/>
      <c r="F186" s="73"/>
      <c r="G186" s="52"/>
      <c r="H186" s="69"/>
    </row>
    <row r="187" spans="1:8" ht="24" outlineLevel="1" x14ac:dyDescent="0.2">
      <c r="A187" s="47" t="s">
        <v>46</v>
      </c>
      <c r="B187" s="31"/>
      <c r="C187" s="139">
        <f>+[1]МСП!D161</f>
        <v>4</v>
      </c>
      <c r="D187" s="134">
        <v>3</v>
      </c>
      <c r="E187" s="79"/>
      <c r="F187" s="73"/>
      <c r="G187" s="52"/>
      <c r="H187" s="69"/>
    </row>
    <row r="188" spans="1:8" outlineLevel="1" x14ac:dyDescent="0.2">
      <c r="A188" s="47" t="s">
        <v>47</v>
      </c>
      <c r="B188" s="31"/>
      <c r="C188" s="139">
        <f>+[1]МСП!D162</f>
        <v>322</v>
      </c>
      <c r="D188" s="134">
        <v>360</v>
      </c>
      <c r="E188" s="79"/>
      <c r="F188" s="73"/>
      <c r="G188" s="52"/>
      <c r="H188" s="69"/>
    </row>
    <row r="189" spans="1:8" outlineLevel="1" x14ac:dyDescent="0.2">
      <c r="A189" s="47" t="s">
        <v>48</v>
      </c>
      <c r="B189" s="31"/>
      <c r="C189" s="139">
        <f>+[1]МСП!D163</f>
        <v>117</v>
      </c>
      <c r="D189" s="134">
        <v>122</v>
      </c>
      <c r="E189" s="79"/>
      <c r="F189" s="73"/>
      <c r="G189" s="52"/>
      <c r="H189" s="69"/>
    </row>
    <row r="190" spans="1:8" ht="24" outlineLevel="1" x14ac:dyDescent="0.2">
      <c r="A190" s="47" t="s">
        <v>49</v>
      </c>
      <c r="B190" s="31"/>
      <c r="C190" s="139">
        <f>+[1]МСП!D164</f>
        <v>270</v>
      </c>
      <c r="D190" s="134">
        <v>302</v>
      </c>
      <c r="E190" s="79"/>
      <c r="F190" s="73"/>
      <c r="G190" s="52"/>
      <c r="H190" s="69"/>
    </row>
    <row r="191" spans="1:8" outlineLevel="1" x14ac:dyDescent="0.2">
      <c r="A191" s="47" t="s">
        <v>50</v>
      </c>
      <c r="B191" s="31"/>
      <c r="C191" s="139">
        <f>+[1]МСП!D165</f>
        <v>1203</v>
      </c>
      <c r="D191" s="134">
        <v>1258</v>
      </c>
      <c r="E191" s="79"/>
      <c r="F191" s="73"/>
      <c r="G191" s="52"/>
      <c r="H191" s="69"/>
    </row>
    <row r="192" spans="1:8" ht="36" outlineLevel="1" x14ac:dyDescent="0.2">
      <c r="A192" s="47" t="s">
        <v>132</v>
      </c>
      <c r="B192" s="31"/>
      <c r="C192" s="136">
        <v>0</v>
      </c>
      <c r="D192" s="134">
        <v>1</v>
      </c>
      <c r="E192" s="79"/>
      <c r="F192" s="73"/>
      <c r="G192" s="52"/>
      <c r="H192" s="69"/>
    </row>
    <row r="193" spans="1:12" x14ac:dyDescent="0.2">
      <c r="A193" s="39" t="s">
        <v>22</v>
      </c>
      <c r="B193" s="31" t="s">
        <v>16</v>
      </c>
      <c r="C193" s="140">
        <f>+[1]МСП!$D$166</f>
        <v>55205.219231241121</v>
      </c>
      <c r="D193" s="116">
        <f>C193*D194*D195/10000</f>
        <v>60807.224057950545</v>
      </c>
      <c r="E193" s="79"/>
      <c r="F193" s="73"/>
      <c r="G193" s="52"/>
      <c r="H193" s="69"/>
      <c r="L193" s="48"/>
    </row>
    <row r="194" spans="1:12" x14ac:dyDescent="0.2">
      <c r="A194" s="39" t="s">
        <v>51</v>
      </c>
      <c r="B194" s="31" t="s">
        <v>52</v>
      </c>
      <c r="C194" s="141">
        <f>+[1]МСП!$D$167</f>
        <v>101.5</v>
      </c>
      <c r="D194" s="24">
        <f>+$D$304</f>
        <v>101.8</v>
      </c>
      <c r="E194" s="79"/>
      <c r="F194" s="73"/>
      <c r="G194" s="52"/>
      <c r="H194" s="69"/>
      <c r="L194" s="53"/>
    </row>
    <row r="195" spans="1:12" x14ac:dyDescent="0.2">
      <c r="A195" s="39" t="s">
        <v>53</v>
      </c>
      <c r="B195" s="31" t="s">
        <v>52</v>
      </c>
      <c r="C195" s="141">
        <f>+[1]МСП!$D$168</f>
        <v>106.97</v>
      </c>
      <c r="D195" s="24">
        <f>+$D$305</f>
        <v>108.2</v>
      </c>
      <c r="E195" s="79"/>
      <c r="F195" s="73"/>
      <c r="G195" s="52"/>
      <c r="H195" s="69"/>
      <c r="L195" s="53"/>
    </row>
    <row r="196" spans="1:12" x14ac:dyDescent="0.2">
      <c r="A196" s="32" t="s">
        <v>142</v>
      </c>
      <c r="B196" s="31"/>
      <c r="C196" s="139"/>
      <c r="D196" s="56"/>
      <c r="E196" s="79"/>
      <c r="F196" s="73"/>
      <c r="G196" s="52"/>
      <c r="H196" s="69"/>
      <c r="L196" s="84"/>
    </row>
    <row r="197" spans="1:12" x14ac:dyDescent="0.2">
      <c r="A197" s="32" t="s">
        <v>30</v>
      </c>
      <c r="B197" s="31" t="s">
        <v>16</v>
      </c>
      <c r="C197" s="139"/>
      <c r="D197" s="56"/>
      <c r="E197" s="79"/>
      <c r="F197" s="73"/>
      <c r="G197" s="52"/>
      <c r="H197" s="69"/>
      <c r="L197" s="84"/>
    </row>
    <row r="198" spans="1:12" x14ac:dyDescent="0.2">
      <c r="A198" s="39" t="s">
        <v>79</v>
      </c>
      <c r="B198" s="31" t="s">
        <v>4</v>
      </c>
      <c r="C198" s="133">
        <f>+[1]МСП!$D$171</f>
        <v>6112</v>
      </c>
      <c r="D198" s="123">
        <v>6713</v>
      </c>
      <c r="E198" s="79"/>
      <c r="F198" s="75"/>
      <c r="G198" s="52"/>
      <c r="H198" s="69"/>
      <c r="L198" s="54"/>
    </row>
    <row r="199" spans="1:12" x14ac:dyDescent="0.2">
      <c r="A199" s="32" t="s">
        <v>142</v>
      </c>
      <c r="B199" s="31"/>
      <c r="C199" s="139"/>
      <c r="D199" s="56"/>
      <c r="E199" s="79"/>
      <c r="F199" s="73"/>
      <c r="G199" s="52"/>
      <c r="H199" s="69"/>
      <c r="L199" s="84"/>
    </row>
    <row r="200" spans="1:12" x14ac:dyDescent="0.2">
      <c r="A200" s="32" t="s">
        <v>30</v>
      </c>
      <c r="B200" s="31" t="s">
        <v>4</v>
      </c>
      <c r="C200" s="139"/>
      <c r="D200" s="56"/>
      <c r="E200" s="79"/>
      <c r="F200" s="73"/>
      <c r="G200" s="52"/>
      <c r="H200" s="69"/>
      <c r="L200" s="84"/>
    </row>
    <row r="201" spans="1:12" x14ac:dyDescent="0.2">
      <c r="A201" s="32"/>
      <c r="B201" s="31"/>
      <c r="C201" s="139"/>
      <c r="D201" s="56"/>
      <c r="E201" s="79"/>
      <c r="F201" s="73"/>
      <c r="G201" s="52"/>
      <c r="H201" s="69"/>
      <c r="L201" s="84"/>
    </row>
    <row r="202" spans="1:12" x14ac:dyDescent="0.2">
      <c r="A202" s="45" t="s">
        <v>74</v>
      </c>
      <c r="B202" s="31"/>
      <c r="C202" s="143"/>
      <c r="D202" s="57"/>
      <c r="E202" s="79"/>
      <c r="F202" s="73"/>
      <c r="G202" s="52"/>
      <c r="L202" s="53"/>
    </row>
    <row r="203" spans="1:12" x14ac:dyDescent="0.2">
      <c r="A203" s="32" t="s">
        <v>75</v>
      </c>
      <c r="B203" s="31" t="s">
        <v>5</v>
      </c>
      <c r="C203" s="133">
        <f>C116+C170</f>
        <v>20474</v>
      </c>
      <c r="D203" s="59">
        <f>D116+D170</f>
        <v>20884</v>
      </c>
      <c r="E203" s="79"/>
      <c r="F203" s="73"/>
      <c r="G203" s="52"/>
      <c r="L203" s="54"/>
    </row>
    <row r="204" spans="1:12" x14ac:dyDescent="0.2">
      <c r="A204" s="32" t="s">
        <v>142</v>
      </c>
      <c r="B204" s="31"/>
      <c r="C204" s="139"/>
      <c r="D204" s="23"/>
      <c r="E204" s="79"/>
      <c r="F204" s="73"/>
      <c r="G204" s="52"/>
      <c r="L204" s="84"/>
    </row>
    <row r="205" spans="1:12" x14ac:dyDescent="0.2">
      <c r="A205" s="32" t="s">
        <v>30</v>
      </c>
      <c r="B205" s="31" t="s">
        <v>5</v>
      </c>
      <c r="C205" s="139"/>
      <c r="D205" s="23"/>
      <c r="E205" s="79"/>
      <c r="F205" s="73"/>
      <c r="G205" s="52"/>
      <c r="L205" s="84"/>
    </row>
    <row r="206" spans="1:12" outlineLevel="1" x14ac:dyDescent="0.2">
      <c r="A206" s="46" t="s">
        <v>32</v>
      </c>
      <c r="B206" s="31"/>
      <c r="C206" s="136">
        <f t="shared" ref="C206:D225" si="0">C119+C173</f>
        <v>115</v>
      </c>
      <c r="D206" s="60">
        <f t="shared" si="0"/>
        <v>113</v>
      </c>
      <c r="E206" s="79"/>
      <c r="F206" s="73"/>
      <c r="G206" s="52"/>
      <c r="L206" s="84"/>
    </row>
    <row r="207" spans="1:12" outlineLevel="1" x14ac:dyDescent="0.2">
      <c r="A207" s="47" t="s">
        <v>33</v>
      </c>
      <c r="B207" s="31"/>
      <c r="C207" s="136">
        <f t="shared" si="0"/>
        <v>33</v>
      </c>
      <c r="D207" s="60">
        <f t="shared" si="0"/>
        <v>38</v>
      </c>
      <c r="E207" s="79"/>
      <c r="F207" s="73"/>
      <c r="G207" s="52"/>
      <c r="L207" s="84"/>
    </row>
    <row r="208" spans="1:12" outlineLevel="1" x14ac:dyDescent="0.2">
      <c r="A208" s="47" t="s">
        <v>34</v>
      </c>
      <c r="B208" s="31"/>
      <c r="C208" s="136">
        <f t="shared" si="0"/>
        <v>1014</v>
      </c>
      <c r="D208" s="60">
        <f t="shared" si="0"/>
        <v>1074</v>
      </c>
      <c r="E208" s="79"/>
      <c r="F208" s="73"/>
      <c r="G208" s="52"/>
      <c r="L208" s="84"/>
    </row>
    <row r="209" spans="1:12" ht="24" outlineLevel="1" x14ac:dyDescent="0.2">
      <c r="A209" s="47" t="s">
        <v>35</v>
      </c>
      <c r="B209" s="31"/>
      <c r="C209" s="136">
        <f t="shared" si="0"/>
        <v>27</v>
      </c>
      <c r="D209" s="60">
        <f t="shared" si="0"/>
        <v>27</v>
      </c>
      <c r="E209" s="79"/>
      <c r="F209" s="73"/>
      <c r="G209" s="52"/>
      <c r="L209" s="84"/>
    </row>
    <row r="210" spans="1:12" ht="24" outlineLevel="1" x14ac:dyDescent="0.2">
      <c r="A210" s="47" t="s">
        <v>36</v>
      </c>
      <c r="B210" s="31"/>
      <c r="C210" s="136">
        <f t="shared" si="0"/>
        <v>61</v>
      </c>
      <c r="D210" s="60">
        <f t="shared" si="0"/>
        <v>59</v>
      </c>
      <c r="E210" s="79"/>
      <c r="F210" s="73"/>
      <c r="G210" s="52"/>
      <c r="L210" s="84"/>
    </row>
    <row r="211" spans="1:12" outlineLevel="1" x14ac:dyDescent="0.2">
      <c r="A211" s="47" t="s">
        <v>37</v>
      </c>
      <c r="B211" s="31"/>
      <c r="C211" s="136">
        <f t="shared" si="0"/>
        <v>2662</v>
      </c>
      <c r="D211" s="60">
        <f t="shared" si="0"/>
        <v>2810</v>
      </c>
      <c r="E211" s="79"/>
      <c r="F211" s="73"/>
      <c r="G211" s="52"/>
      <c r="L211" s="84"/>
    </row>
    <row r="212" spans="1:12" ht="24" outlineLevel="1" x14ac:dyDescent="0.2">
      <c r="A212" s="47" t="s">
        <v>38</v>
      </c>
      <c r="B212" s="31"/>
      <c r="C212" s="136">
        <f t="shared" si="0"/>
        <v>6626</v>
      </c>
      <c r="D212" s="60">
        <f t="shared" si="0"/>
        <v>6314</v>
      </c>
      <c r="E212" s="79"/>
      <c r="F212" s="73"/>
      <c r="G212" s="52"/>
      <c r="L212" s="84"/>
    </row>
    <row r="213" spans="1:12" outlineLevel="1" x14ac:dyDescent="0.2">
      <c r="A213" s="47" t="s">
        <v>39</v>
      </c>
      <c r="B213" s="31"/>
      <c r="C213" s="136">
        <f t="shared" si="0"/>
        <v>2451</v>
      </c>
      <c r="D213" s="60">
        <f t="shared" si="0"/>
        <v>2500</v>
      </c>
      <c r="E213" s="79"/>
      <c r="F213" s="73"/>
      <c r="G213" s="52"/>
      <c r="L213" s="84"/>
    </row>
    <row r="214" spans="1:12" outlineLevel="1" x14ac:dyDescent="0.2">
      <c r="A214" s="47" t="s">
        <v>40</v>
      </c>
      <c r="B214" s="31"/>
      <c r="C214" s="136">
        <f t="shared" si="0"/>
        <v>680</v>
      </c>
      <c r="D214" s="60">
        <f t="shared" si="0"/>
        <v>713</v>
      </c>
      <c r="E214" s="79"/>
      <c r="F214" s="73"/>
      <c r="G214" s="52"/>
      <c r="L214" s="84"/>
    </row>
    <row r="215" spans="1:12" outlineLevel="1" x14ac:dyDescent="0.2">
      <c r="A215" s="47" t="s">
        <v>41</v>
      </c>
      <c r="B215" s="31"/>
      <c r="C215" s="136">
        <f t="shared" si="0"/>
        <v>548</v>
      </c>
      <c r="D215" s="60">
        <f t="shared" si="0"/>
        <v>631</v>
      </c>
      <c r="E215" s="79"/>
      <c r="F215" s="73"/>
      <c r="G215" s="52"/>
      <c r="L215" s="84"/>
    </row>
    <row r="216" spans="1:12" outlineLevel="1" x14ac:dyDescent="0.2">
      <c r="A216" s="47" t="s">
        <v>42</v>
      </c>
      <c r="B216" s="31"/>
      <c r="C216" s="136">
        <f t="shared" si="0"/>
        <v>115</v>
      </c>
      <c r="D216" s="60">
        <f t="shared" si="0"/>
        <v>111</v>
      </c>
      <c r="E216" s="79"/>
      <c r="F216" s="73"/>
      <c r="G216" s="52"/>
      <c r="L216" s="84"/>
    </row>
    <row r="217" spans="1:12" outlineLevel="1" x14ac:dyDescent="0.2">
      <c r="A217" s="47" t="s">
        <v>43</v>
      </c>
      <c r="B217" s="31"/>
      <c r="C217" s="136">
        <f t="shared" si="0"/>
        <v>1262</v>
      </c>
      <c r="D217" s="60">
        <f t="shared" si="0"/>
        <v>1337</v>
      </c>
      <c r="E217" s="79"/>
      <c r="F217" s="73"/>
      <c r="G217" s="52"/>
      <c r="L217" s="84"/>
    </row>
    <row r="218" spans="1:12" outlineLevel="1" x14ac:dyDescent="0.2">
      <c r="A218" s="47" t="s">
        <v>44</v>
      </c>
      <c r="B218" s="31"/>
      <c r="C218" s="136">
        <f t="shared" si="0"/>
        <v>1631</v>
      </c>
      <c r="D218" s="60">
        <f t="shared" si="0"/>
        <v>1653</v>
      </c>
      <c r="E218" s="79"/>
      <c r="F218" s="73"/>
      <c r="G218" s="52"/>
      <c r="L218" s="84"/>
    </row>
    <row r="219" spans="1:12" ht="24" outlineLevel="1" x14ac:dyDescent="0.2">
      <c r="A219" s="47" t="s">
        <v>45</v>
      </c>
      <c r="B219" s="31"/>
      <c r="C219" s="136">
        <f t="shared" si="0"/>
        <v>842</v>
      </c>
      <c r="D219" s="60">
        <f t="shared" si="0"/>
        <v>971</v>
      </c>
      <c r="E219" s="79"/>
      <c r="F219" s="73"/>
      <c r="G219" s="52"/>
      <c r="L219" s="84"/>
    </row>
    <row r="220" spans="1:12" ht="24" outlineLevel="1" x14ac:dyDescent="0.2">
      <c r="A220" s="47" t="s">
        <v>46</v>
      </c>
      <c r="B220" s="31"/>
      <c r="C220" s="136">
        <f t="shared" si="0"/>
        <v>9</v>
      </c>
      <c r="D220" s="60">
        <f t="shared" si="0"/>
        <v>10</v>
      </c>
      <c r="E220" s="79"/>
      <c r="F220" s="73"/>
      <c r="G220" s="52"/>
      <c r="L220" s="84"/>
    </row>
    <row r="221" spans="1:12" outlineLevel="1" x14ac:dyDescent="0.2">
      <c r="A221" s="47" t="s">
        <v>47</v>
      </c>
      <c r="B221" s="31"/>
      <c r="C221" s="136">
        <f t="shared" si="0"/>
        <v>376</v>
      </c>
      <c r="D221" s="60">
        <f t="shared" si="0"/>
        <v>401</v>
      </c>
      <c r="E221" s="79"/>
      <c r="F221" s="73"/>
      <c r="G221" s="52"/>
      <c r="L221" s="84"/>
    </row>
    <row r="222" spans="1:12" outlineLevel="1" x14ac:dyDescent="0.2">
      <c r="A222" s="47" t="s">
        <v>48</v>
      </c>
      <c r="B222" s="31"/>
      <c r="C222" s="136">
        <f t="shared" si="0"/>
        <v>365</v>
      </c>
      <c r="D222" s="60">
        <f t="shared" si="0"/>
        <v>377</v>
      </c>
      <c r="E222" s="79"/>
      <c r="F222" s="73"/>
      <c r="G222" s="52"/>
      <c r="L222" s="84"/>
    </row>
    <row r="223" spans="1:12" ht="24" outlineLevel="1" x14ac:dyDescent="0.2">
      <c r="A223" s="47" t="s">
        <v>49</v>
      </c>
      <c r="B223" s="31"/>
      <c r="C223" s="136">
        <f t="shared" si="0"/>
        <v>327</v>
      </c>
      <c r="D223" s="60">
        <f t="shared" si="0"/>
        <v>363</v>
      </c>
      <c r="E223" s="79"/>
      <c r="F223" s="73"/>
      <c r="G223" s="52"/>
      <c r="L223" s="84"/>
    </row>
    <row r="224" spans="1:12" outlineLevel="1" x14ac:dyDescent="0.2">
      <c r="A224" s="47" t="s">
        <v>50</v>
      </c>
      <c r="B224" s="31"/>
      <c r="C224" s="136">
        <f t="shared" si="0"/>
        <v>1330</v>
      </c>
      <c r="D224" s="60">
        <f t="shared" si="0"/>
        <v>1381</v>
      </c>
      <c r="E224" s="79"/>
      <c r="F224" s="73"/>
      <c r="G224" s="52"/>
      <c r="L224" s="84"/>
    </row>
    <row r="225" spans="1:12" ht="36" outlineLevel="1" x14ac:dyDescent="0.2">
      <c r="A225" s="47" t="s">
        <v>133</v>
      </c>
      <c r="B225" s="31"/>
      <c r="C225" s="136">
        <f t="shared" si="0"/>
        <v>0</v>
      </c>
      <c r="D225" s="60">
        <f t="shared" si="0"/>
        <v>1</v>
      </c>
      <c r="E225" s="79"/>
      <c r="F225" s="73"/>
      <c r="G225" s="52"/>
      <c r="L225" s="84"/>
    </row>
    <row r="226" spans="1:12" x14ac:dyDescent="0.2">
      <c r="A226" s="42" t="s">
        <v>90</v>
      </c>
      <c r="B226" s="31" t="s">
        <v>4</v>
      </c>
      <c r="C226" s="133">
        <f>C139</f>
        <v>29827</v>
      </c>
      <c r="D226" s="59">
        <f>D139</f>
        <v>29265</v>
      </c>
      <c r="E226" s="79"/>
      <c r="F226" s="73"/>
      <c r="G226" s="52"/>
      <c r="L226" s="54"/>
    </row>
    <row r="227" spans="1:12" x14ac:dyDescent="0.2">
      <c r="A227" s="32" t="s">
        <v>142</v>
      </c>
      <c r="B227" s="31"/>
      <c r="C227" s="139"/>
      <c r="D227" s="59"/>
      <c r="E227" s="79"/>
      <c r="F227" s="73"/>
      <c r="G227" s="52"/>
      <c r="L227" s="54"/>
    </row>
    <row r="228" spans="1:12" x14ac:dyDescent="0.2">
      <c r="A228" s="32" t="s">
        <v>30</v>
      </c>
      <c r="B228" s="31" t="s">
        <v>4</v>
      </c>
      <c r="C228" s="139"/>
      <c r="D228" s="59"/>
      <c r="E228" s="79"/>
      <c r="F228" s="73"/>
      <c r="G228" s="52"/>
      <c r="L228" s="54"/>
    </row>
    <row r="229" spans="1:12" outlineLevel="1" x14ac:dyDescent="0.2">
      <c r="A229" s="46" t="s">
        <v>32</v>
      </c>
      <c r="B229" s="31"/>
      <c r="C229" s="136">
        <f t="shared" ref="C229:C248" si="1">C142</f>
        <v>33</v>
      </c>
      <c r="D229" s="60">
        <f>D142</f>
        <v>25</v>
      </c>
      <c r="E229" s="79"/>
      <c r="F229" s="73"/>
      <c r="G229" s="52"/>
      <c r="L229" s="84"/>
    </row>
    <row r="230" spans="1:12" outlineLevel="1" x14ac:dyDescent="0.2">
      <c r="A230" s="47" t="s">
        <v>33</v>
      </c>
      <c r="B230" s="31"/>
      <c r="C230" s="136">
        <f t="shared" si="1"/>
        <v>468</v>
      </c>
      <c r="D230" s="60">
        <f t="shared" ref="D230:D248" si="2">D143</f>
        <v>442</v>
      </c>
      <c r="E230" s="79"/>
      <c r="F230" s="73"/>
      <c r="G230" s="52"/>
      <c r="L230" s="84"/>
    </row>
    <row r="231" spans="1:12" outlineLevel="1" x14ac:dyDescent="0.2">
      <c r="A231" s="47" t="s">
        <v>34</v>
      </c>
      <c r="B231" s="31"/>
      <c r="C231" s="136">
        <f t="shared" si="1"/>
        <v>2351</v>
      </c>
      <c r="D231" s="60">
        <f t="shared" si="2"/>
        <v>2329</v>
      </c>
      <c r="E231" s="79"/>
      <c r="F231" s="73"/>
      <c r="G231" s="52"/>
      <c r="L231" s="84"/>
    </row>
    <row r="232" spans="1:12" ht="24" outlineLevel="1" x14ac:dyDescent="0.2">
      <c r="A232" s="47" t="s">
        <v>35</v>
      </c>
      <c r="B232" s="31"/>
      <c r="C232" s="136">
        <f t="shared" si="1"/>
        <v>170</v>
      </c>
      <c r="D232" s="60">
        <f t="shared" si="2"/>
        <v>166</v>
      </c>
      <c r="E232" s="79"/>
      <c r="F232" s="73"/>
      <c r="G232" s="52"/>
      <c r="L232" s="84"/>
    </row>
    <row r="233" spans="1:12" ht="24" outlineLevel="1" x14ac:dyDescent="0.2">
      <c r="A233" s="47" t="s">
        <v>36</v>
      </c>
      <c r="B233" s="31"/>
      <c r="C233" s="136">
        <f t="shared" si="1"/>
        <v>145</v>
      </c>
      <c r="D233" s="60">
        <f t="shared" si="2"/>
        <v>141</v>
      </c>
      <c r="E233" s="79"/>
      <c r="F233" s="73"/>
      <c r="G233" s="52"/>
      <c r="L233" s="84"/>
    </row>
    <row r="234" spans="1:12" outlineLevel="1" x14ac:dyDescent="0.2">
      <c r="A234" s="47" t="s">
        <v>37</v>
      </c>
      <c r="B234" s="31"/>
      <c r="C234" s="136">
        <f t="shared" si="1"/>
        <v>4854</v>
      </c>
      <c r="D234" s="60">
        <f t="shared" si="2"/>
        <v>4405</v>
      </c>
      <c r="E234" s="79"/>
      <c r="F234" s="73"/>
      <c r="G234" s="52"/>
      <c r="L234" s="84"/>
    </row>
    <row r="235" spans="1:12" ht="24" outlineLevel="1" x14ac:dyDescent="0.2">
      <c r="A235" s="47" t="s">
        <v>38</v>
      </c>
      <c r="B235" s="31"/>
      <c r="C235" s="136">
        <f t="shared" si="1"/>
        <v>6890</v>
      </c>
      <c r="D235" s="60">
        <f t="shared" si="2"/>
        <v>6120</v>
      </c>
      <c r="E235" s="79"/>
      <c r="F235" s="73"/>
      <c r="G235" s="52"/>
      <c r="L235" s="84"/>
    </row>
    <row r="236" spans="1:12" outlineLevel="1" x14ac:dyDescent="0.2">
      <c r="A236" s="47" t="s">
        <v>39</v>
      </c>
      <c r="B236" s="31"/>
      <c r="C236" s="136">
        <f t="shared" si="1"/>
        <v>2722</v>
      </c>
      <c r="D236" s="60">
        <f t="shared" si="2"/>
        <v>2919</v>
      </c>
      <c r="E236" s="79"/>
      <c r="F236" s="73"/>
      <c r="G236" s="52"/>
      <c r="L236" s="84"/>
    </row>
    <row r="237" spans="1:12" outlineLevel="1" x14ac:dyDescent="0.2">
      <c r="A237" s="47" t="s">
        <v>40</v>
      </c>
      <c r="B237" s="31"/>
      <c r="C237" s="136">
        <f t="shared" si="1"/>
        <v>1258</v>
      </c>
      <c r="D237" s="60">
        <f t="shared" si="2"/>
        <v>1357</v>
      </c>
      <c r="E237" s="79"/>
      <c r="F237" s="73"/>
      <c r="G237" s="52"/>
      <c r="L237" s="84"/>
    </row>
    <row r="238" spans="1:12" outlineLevel="1" x14ac:dyDescent="0.2">
      <c r="A238" s="47" t="s">
        <v>41</v>
      </c>
      <c r="B238" s="31"/>
      <c r="C238" s="136">
        <f t="shared" si="1"/>
        <v>825</v>
      </c>
      <c r="D238" s="60">
        <f t="shared" si="2"/>
        <v>878</v>
      </c>
      <c r="E238" s="79"/>
      <c r="F238" s="73"/>
      <c r="G238" s="52"/>
      <c r="L238" s="84"/>
    </row>
    <row r="239" spans="1:12" outlineLevel="1" x14ac:dyDescent="0.2">
      <c r="A239" s="47" t="s">
        <v>42</v>
      </c>
      <c r="B239" s="31"/>
      <c r="C239" s="136">
        <f t="shared" si="1"/>
        <v>292</v>
      </c>
      <c r="D239" s="60">
        <f t="shared" si="2"/>
        <v>163</v>
      </c>
      <c r="E239" s="79"/>
      <c r="F239" s="73"/>
      <c r="G239" s="52"/>
      <c r="L239" s="84"/>
    </row>
    <row r="240" spans="1:12" outlineLevel="1" x14ac:dyDescent="0.2">
      <c r="A240" s="47" t="s">
        <v>43</v>
      </c>
      <c r="B240" s="31"/>
      <c r="C240" s="136">
        <f t="shared" si="1"/>
        <v>2460</v>
      </c>
      <c r="D240" s="60">
        <f t="shared" si="2"/>
        <v>2312</v>
      </c>
      <c r="E240" s="79"/>
      <c r="F240" s="73"/>
      <c r="G240" s="52"/>
      <c r="L240" s="84"/>
    </row>
    <row r="241" spans="1:12" outlineLevel="1" x14ac:dyDescent="0.2">
      <c r="A241" s="47" t="s">
        <v>44</v>
      </c>
      <c r="B241" s="31"/>
      <c r="C241" s="136">
        <f t="shared" si="1"/>
        <v>2167</v>
      </c>
      <c r="D241" s="60">
        <f t="shared" si="2"/>
        <v>2187</v>
      </c>
      <c r="E241" s="79"/>
      <c r="F241" s="73"/>
      <c r="G241" s="52"/>
      <c r="L241" s="84"/>
    </row>
    <row r="242" spans="1:12" ht="24" outlineLevel="1" x14ac:dyDescent="0.2">
      <c r="A242" s="47" t="s">
        <v>45</v>
      </c>
      <c r="B242" s="31"/>
      <c r="C242" s="136">
        <f t="shared" si="1"/>
        <v>2632</v>
      </c>
      <c r="D242" s="60">
        <f t="shared" si="2"/>
        <v>3202</v>
      </c>
      <c r="E242" s="79"/>
      <c r="F242" s="73"/>
      <c r="G242" s="52"/>
      <c r="L242" s="84"/>
    </row>
    <row r="243" spans="1:12" ht="24" outlineLevel="1" x14ac:dyDescent="0.2">
      <c r="A243" s="47" t="s">
        <v>46</v>
      </c>
      <c r="B243" s="31"/>
      <c r="C243" s="136">
        <f t="shared" si="1"/>
        <v>25</v>
      </c>
      <c r="D243" s="60">
        <f t="shared" si="2"/>
        <v>23</v>
      </c>
      <c r="E243" s="79"/>
      <c r="F243" s="73"/>
      <c r="G243" s="52"/>
      <c r="L243" s="84"/>
    </row>
    <row r="244" spans="1:12" outlineLevel="1" x14ac:dyDescent="0.2">
      <c r="A244" s="47" t="s">
        <v>47</v>
      </c>
      <c r="B244" s="31"/>
      <c r="C244" s="136">
        <f t="shared" si="1"/>
        <v>234</v>
      </c>
      <c r="D244" s="60">
        <f t="shared" si="2"/>
        <v>112</v>
      </c>
      <c r="E244" s="79"/>
      <c r="F244" s="73"/>
      <c r="G244" s="52"/>
      <c r="L244" s="84"/>
    </row>
    <row r="245" spans="1:12" outlineLevel="1" x14ac:dyDescent="0.2">
      <c r="A245" s="47" t="s">
        <v>48</v>
      </c>
      <c r="B245" s="31"/>
      <c r="C245" s="136">
        <f t="shared" si="1"/>
        <v>1657</v>
      </c>
      <c r="D245" s="60">
        <f t="shared" si="2"/>
        <v>1828</v>
      </c>
      <c r="E245" s="79"/>
      <c r="F245" s="73"/>
      <c r="G245" s="52"/>
      <c r="L245" s="84"/>
    </row>
    <row r="246" spans="1:12" ht="24" outlineLevel="1" x14ac:dyDescent="0.2">
      <c r="A246" s="47" t="s">
        <v>49</v>
      </c>
      <c r="B246" s="31"/>
      <c r="C246" s="136">
        <f t="shared" si="1"/>
        <v>261</v>
      </c>
      <c r="D246" s="60">
        <f t="shared" si="2"/>
        <v>278</v>
      </c>
      <c r="E246" s="79"/>
      <c r="F246" s="73"/>
      <c r="G246" s="52"/>
      <c r="L246" s="84"/>
    </row>
    <row r="247" spans="1:12" outlineLevel="1" x14ac:dyDescent="0.2">
      <c r="A247" s="47" t="s">
        <v>50</v>
      </c>
      <c r="B247" s="31"/>
      <c r="C247" s="136">
        <f t="shared" si="1"/>
        <v>383</v>
      </c>
      <c r="D247" s="60">
        <f t="shared" si="2"/>
        <v>378</v>
      </c>
      <c r="E247" s="79"/>
      <c r="F247" s="73"/>
      <c r="G247" s="52"/>
      <c r="L247" s="84"/>
    </row>
    <row r="248" spans="1:12" ht="36" x14ac:dyDescent="0.2">
      <c r="A248" s="47" t="s">
        <v>133</v>
      </c>
      <c r="B248" s="31"/>
      <c r="C248" s="136">
        <f t="shared" si="1"/>
        <v>0</v>
      </c>
      <c r="D248" s="60">
        <f t="shared" si="2"/>
        <v>0</v>
      </c>
      <c r="E248" s="79"/>
      <c r="F248" s="73"/>
      <c r="G248" s="52"/>
      <c r="L248" s="84"/>
    </row>
    <row r="249" spans="1:12" x14ac:dyDescent="0.2">
      <c r="A249" s="47"/>
      <c r="B249" s="31"/>
      <c r="C249" s="133"/>
      <c r="D249" s="56"/>
      <c r="E249" s="79"/>
      <c r="F249" s="73"/>
      <c r="G249" s="52"/>
      <c r="L249" s="84"/>
    </row>
    <row r="250" spans="1:12" x14ac:dyDescent="0.2">
      <c r="A250" s="39" t="s">
        <v>76</v>
      </c>
      <c r="B250" s="31" t="s">
        <v>16</v>
      </c>
      <c r="C250" s="140">
        <f>C193+C163</f>
        <v>257232.83003493203</v>
      </c>
      <c r="D250" s="116">
        <f>C250*D251*D252/10000</f>
        <v>283335.78869555681</v>
      </c>
      <c r="E250" s="120"/>
      <c r="F250" s="73"/>
      <c r="G250" s="52"/>
      <c r="I250" s="53"/>
      <c r="L250" s="48"/>
    </row>
    <row r="251" spans="1:12" x14ac:dyDescent="0.2">
      <c r="A251" s="39" t="s">
        <v>51</v>
      </c>
      <c r="B251" s="31" t="s">
        <v>52</v>
      </c>
      <c r="C251" s="141">
        <f>+[1]МСП!$D$222</f>
        <v>101.5</v>
      </c>
      <c r="D251" s="24">
        <f>+$D$304</f>
        <v>101.8</v>
      </c>
      <c r="E251" s="79"/>
      <c r="F251" s="73"/>
      <c r="G251" s="52"/>
      <c r="L251" s="53"/>
    </row>
    <row r="252" spans="1:12" x14ac:dyDescent="0.2">
      <c r="A252" s="39" t="s">
        <v>53</v>
      </c>
      <c r="B252" s="31" t="s">
        <v>52</v>
      </c>
      <c r="C252" s="142">
        <f>+[1]МСП!$D$223</f>
        <v>106.97</v>
      </c>
      <c r="D252" s="24">
        <f>+$D$305</f>
        <v>108.2</v>
      </c>
      <c r="E252" s="79"/>
      <c r="F252" s="73"/>
      <c r="G252" s="52"/>
      <c r="L252" s="53"/>
    </row>
    <row r="253" spans="1:12" x14ac:dyDescent="0.2">
      <c r="A253" s="32" t="s">
        <v>142</v>
      </c>
      <c r="B253" s="31"/>
      <c r="C253" s="139"/>
      <c r="D253" s="56"/>
      <c r="E253" s="79"/>
      <c r="F253" s="73"/>
      <c r="G253" s="52"/>
      <c r="L253" s="84"/>
    </row>
    <row r="254" spans="1:12" x14ac:dyDescent="0.2">
      <c r="A254" s="32" t="s">
        <v>30</v>
      </c>
      <c r="B254" s="31" t="s">
        <v>16</v>
      </c>
      <c r="C254" s="139"/>
      <c r="D254" s="56"/>
      <c r="E254" s="79"/>
      <c r="F254" s="73"/>
      <c r="G254" s="52"/>
      <c r="L254" s="84"/>
    </row>
    <row r="255" spans="1:12" x14ac:dyDescent="0.2">
      <c r="A255" s="32"/>
      <c r="B255" s="31"/>
      <c r="C255" s="139"/>
      <c r="D255" s="56"/>
      <c r="E255" s="79"/>
      <c r="F255" s="73"/>
      <c r="G255" s="52"/>
      <c r="L255" s="84"/>
    </row>
    <row r="256" spans="1:12" x14ac:dyDescent="0.2">
      <c r="A256" s="41" t="s">
        <v>24</v>
      </c>
      <c r="B256" s="38"/>
      <c r="C256" s="143"/>
      <c r="D256" s="57"/>
      <c r="E256" s="79"/>
      <c r="F256" s="73"/>
      <c r="G256" s="52"/>
      <c r="L256" s="53"/>
    </row>
    <row r="257" spans="1:12" x14ac:dyDescent="0.2">
      <c r="A257" s="32" t="s">
        <v>23</v>
      </c>
      <c r="B257" s="31" t="s">
        <v>5</v>
      </c>
      <c r="C257" s="133">
        <f>C64+C116+C170</f>
        <v>20543</v>
      </c>
      <c r="D257" s="59">
        <f>D64+D116+D170</f>
        <v>20949</v>
      </c>
      <c r="E257" s="79"/>
      <c r="F257" s="53"/>
      <c r="G257" s="84"/>
      <c r="H257" s="53"/>
      <c r="L257" s="54"/>
    </row>
    <row r="258" spans="1:12" x14ac:dyDescent="0.2">
      <c r="A258" s="32" t="s">
        <v>142</v>
      </c>
      <c r="B258" s="31"/>
      <c r="C258" s="139"/>
      <c r="D258" s="23"/>
      <c r="E258" s="120"/>
      <c r="F258" s="73"/>
      <c r="G258" s="52"/>
      <c r="L258" s="84"/>
    </row>
    <row r="259" spans="1:12" x14ac:dyDescent="0.2">
      <c r="A259" s="32" t="s">
        <v>30</v>
      </c>
      <c r="B259" s="31" t="s">
        <v>5</v>
      </c>
      <c r="C259" s="139"/>
      <c r="D259" s="23"/>
      <c r="E259" s="79"/>
      <c r="F259" s="73"/>
      <c r="G259" s="52"/>
      <c r="L259" s="84"/>
    </row>
    <row r="260" spans="1:12" outlineLevel="1" x14ac:dyDescent="0.2">
      <c r="A260" s="46" t="s">
        <v>32</v>
      </c>
      <c r="B260" s="31"/>
      <c r="C260" s="136">
        <f t="shared" ref="C260:D279" si="3">C67+C119+C173</f>
        <v>115</v>
      </c>
      <c r="D260" s="60">
        <f t="shared" si="3"/>
        <v>113</v>
      </c>
      <c r="E260" s="79"/>
      <c r="F260" s="73"/>
      <c r="G260" s="52"/>
      <c r="L260" s="84"/>
    </row>
    <row r="261" spans="1:12" outlineLevel="1" x14ac:dyDescent="0.2">
      <c r="A261" s="47" t="s">
        <v>33</v>
      </c>
      <c r="B261" s="31"/>
      <c r="C261" s="136">
        <f t="shared" si="3"/>
        <v>35</v>
      </c>
      <c r="D261" s="60">
        <f t="shared" si="3"/>
        <v>40</v>
      </c>
      <c r="E261" s="79"/>
      <c r="F261" s="73"/>
      <c r="G261" s="52"/>
      <c r="L261" s="84"/>
    </row>
    <row r="262" spans="1:12" outlineLevel="1" x14ac:dyDescent="0.2">
      <c r="A262" s="47" t="s">
        <v>34</v>
      </c>
      <c r="B262" s="31"/>
      <c r="C262" s="136">
        <f t="shared" si="3"/>
        <v>1016</v>
      </c>
      <c r="D262" s="60">
        <f t="shared" si="3"/>
        <v>1077</v>
      </c>
      <c r="E262" s="79"/>
      <c r="F262" s="73"/>
      <c r="G262" s="52"/>
      <c r="L262" s="84"/>
    </row>
    <row r="263" spans="1:12" ht="24" outlineLevel="1" x14ac:dyDescent="0.2">
      <c r="A263" s="47" t="s">
        <v>35</v>
      </c>
      <c r="B263" s="31"/>
      <c r="C263" s="136">
        <f t="shared" si="3"/>
        <v>27</v>
      </c>
      <c r="D263" s="60">
        <f t="shared" si="3"/>
        <v>27</v>
      </c>
      <c r="E263" s="79"/>
      <c r="F263" s="73"/>
      <c r="G263" s="52"/>
      <c r="L263" s="84"/>
    </row>
    <row r="264" spans="1:12" ht="24" outlineLevel="1" x14ac:dyDescent="0.2">
      <c r="A264" s="47" t="s">
        <v>36</v>
      </c>
      <c r="B264" s="31"/>
      <c r="C264" s="136">
        <f t="shared" si="3"/>
        <v>62</v>
      </c>
      <c r="D264" s="60">
        <f t="shared" si="3"/>
        <v>60</v>
      </c>
      <c r="E264" s="79"/>
      <c r="F264" s="73"/>
      <c r="G264" s="52"/>
      <c r="L264" s="84"/>
    </row>
    <row r="265" spans="1:12" outlineLevel="1" x14ac:dyDescent="0.2">
      <c r="A265" s="47" t="s">
        <v>37</v>
      </c>
      <c r="B265" s="31"/>
      <c r="C265" s="136">
        <f t="shared" si="3"/>
        <v>2682</v>
      </c>
      <c r="D265" s="60">
        <f t="shared" si="3"/>
        <v>2827</v>
      </c>
      <c r="E265" s="79"/>
      <c r="F265" s="73"/>
      <c r="G265" s="52"/>
      <c r="L265" s="84"/>
    </row>
    <row r="266" spans="1:12" ht="24" outlineLevel="1" x14ac:dyDescent="0.2">
      <c r="A266" s="47" t="s">
        <v>38</v>
      </c>
      <c r="B266" s="31"/>
      <c r="C266" s="136">
        <f t="shared" si="3"/>
        <v>6650</v>
      </c>
      <c r="D266" s="60">
        <f t="shared" si="3"/>
        <v>6337</v>
      </c>
      <c r="E266" s="79"/>
      <c r="F266" s="73"/>
      <c r="G266" s="52"/>
      <c r="L266" s="84"/>
    </row>
    <row r="267" spans="1:12" outlineLevel="1" x14ac:dyDescent="0.2">
      <c r="A267" s="47" t="s">
        <v>39</v>
      </c>
      <c r="B267" s="31"/>
      <c r="C267" s="136">
        <f t="shared" si="3"/>
        <v>2456</v>
      </c>
      <c r="D267" s="60">
        <f t="shared" si="3"/>
        <v>2504</v>
      </c>
      <c r="E267" s="79"/>
      <c r="F267" s="73"/>
      <c r="G267" s="52"/>
      <c r="L267" s="84"/>
    </row>
    <row r="268" spans="1:12" outlineLevel="1" x14ac:dyDescent="0.2">
      <c r="A268" s="47" t="s">
        <v>40</v>
      </c>
      <c r="B268" s="31"/>
      <c r="C268" s="136">
        <f t="shared" si="3"/>
        <v>680</v>
      </c>
      <c r="D268" s="60">
        <f t="shared" si="3"/>
        <v>713</v>
      </c>
      <c r="E268" s="79"/>
      <c r="F268" s="73"/>
      <c r="G268" s="52"/>
      <c r="L268" s="84"/>
    </row>
    <row r="269" spans="1:12" outlineLevel="1" x14ac:dyDescent="0.2">
      <c r="A269" s="47" t="s">
        <v>41</v>
      </c>
      <c r="B269" s="31"/>
      <c r="C269" s="136">
        <f t="shared" si="3"/>
        <v>548</v>
      </c>
      <c r="D269" s="60">
        <f t="shared" si="3"/>
        <v>631</v>
      </c>
      <c r="E269" s="79"/>
      <c r="F269" s="73"/>
      <c r="G269" s="52"/>
      <c r="L269" s="84"/>
    </row>
    <row r="270" spans="1:12" outlineLevel="1" x14ac:dyDescent="0.2">
      <c r="A270" s="47" t="s">
        <v>42</v>
      </c>
      <c r="B270" s="31"/>
      <c r="C270" s="136">
        <f t="shared" si="3"/>
        <v>115</v>
      </c>
      <c r="D270" s="60">
        <f t="shared" si="3"/>
        <v>111</v>
      </c>
      <c r="E270" s="79"/>
      <c r="F270" s="73"/>
      <c r="G270" s="52"/>
      <c r="L270" s="84"/>
    </row>
    <row r="271" spans="1:12" outlineLevel="1" x14ac:dyDescent="0.2">
      <c r="A271" s="47" t="s">
        <v>43</v>
      </c>
      <c r="B271" s="31"/>
      <c r="C271" s="136">
        <f t="shared" si="3"/>
        <v>1267</v>
      </c>
      <c r="D271" s="60">
        <f t="shared" si="3"/>
        <v>1342</v>
      </c>
      <c r="E271" s="79"/>
      <c r="F271" s="73"/>
      <c r="G271" s="52"/>
      <c r="L271" s="84"/>
    </row>
    <row r="272" spans="1:12" outlineLevel="1" x14ac:dyDescent="0.2">
      <c r="A272" s="47" t="s">
        <v>44</v>
      </c>
      <c r="B272" s="31"/>
      <c r="C272" s="136">
        <f t="shared" si="3"/>
        <v>1634</v>
      </c>
      <c r="D272" s="60">
        <f t="shared" si="3"/>
        <v>1656</v>
      </c>
      <c r="E272" s="79"/>
      <c r="F272" s="73"/>
      <c r="G272" s="52"/>
      <c r="L272" s="84"/>
    </row>
    <row r="273" spans="1:12" ht="24" outlineLevel="1" x14ac:dyDescent="0.2">
      <c r="A273" s="47" t="s">
        <v>45</v>
      </c>
      <c r="B273" s="31"/>
      <c r="C273" s="136">
        <f t="shared" si="3"/>
        <v>848</v>
      </c>
      <c r="D273" s="60">
        <f t="shared" si="3"/>
        <v>977</v>
      </c>
      <c r="E273" s="79"/>
      <c r="F273" s="73"/>
      <c r="G273" s="52"/>
      <c r="L273" s="84"/>
    </row>
    <row r="274" spans="1:12" ht="24" outlineLevel="1" x14ac:dyDescent="0.2">
      <c r="A274" s="47" t="s">
        <v>46</v>
      </c>
      <c r="B274" s="31"/>
      <c r="C274" s="136">
        <f t="shared" si="3"/>
        <v>10</v>
      </c>
      <c r="D274" s="60">
        <f t="shared" si="3"/>
        <v>11</v>
      </c>
      <c r="E274" s="79"/>
      <c r="F274" s="73"/>
      <c r="G274" s="52"/>
      <c r="L274" s="84"/>
    </row>
    <row r="275" spans="1:12" outlineLevel="1" x14ac:dyDescent="0.2">
      <c r="A275" s="47" t="s">
        <v>47</v>
      </c>
      <c r="B275" s="31"/>
      <c r="C275" s="136">
        <f t="shared" si="3"/>
        <v>376</v>
      </c>
      <c r="D275" s="60">
        <f t="shared" si="3"/>
        <v>401</v>
      </c>
      <c r="E275" s="79"/>
      <c r="F275" s="73"/>
      <c r="G275" s="52"/>
      <c r="L275" s="84"/>
    </row>
    <row r="276" spans="1:12" outlineLevel="1" x14ac:dyDescent="0.2">
      <c r="A276" s="47" t="s">
        <v>48</v>
      </c>
      <c r="B276" s="31"/>
      <c r="C276" s="136">
        <f t="shared" si="3"/>
        <v>365</v>
      </c>
      <c r="D276" s="60">
        <f t="shared" si="3"/>
        <v>377</v>
      </c>
      <c r="E276" s="79"/>
      <c r="F276" s="73"/>
      <c r="G276" s="52"/>
      <c r="L276" s="84"/>
    </row>
    <row r="277" spans="1:12" ht="24" outlineLevel="1" x14ac:dyDescent="0.2">
      <c r="A277" s="47" t="s">
        <v>49</v>
      </c>
      <c r="B277" s="31"/>
      <c r="C277" s="136">
        <f t="shared" si="3"/>
        <v>327</v>
      </c>
      <c r="D277" s="60">
        <f t="shared" si="3"/>
        <v>363</v>
      </c>
      <c r="E277" s="79"/>
      <c r="F277" s="73"/>
      <c r="G277" s="52"/>
      <c r="L277" s="84"/>
    </row>
    <row r="278" spans="1:12" outlineLevel="1" x14ac:dyDescent="0.2">
      <c r="A278" s="47" t="s">
        <v>50</v>
      </c>
      <c r="B278" s="31"/>
      <c r="C278" s="136">
        <f t="shared" si="3"/>
        <v>1330</v>
      </c>
      <c r="D278" s="60">
        <f t="shared" si="3"/>
        <v>1381</v>
      </c>
      <c r="E278" s="79"/>
      <c r="F278" s="73"/>
      <c r="G278" s="52"/>
      <c r="L278" s="84"/>
    </row>
    <row r="279" spans="1:12" ht="36" outlineLevel="1" x14ac:dyDescent="0.2">
      <c r="A279" s="47" t="s">
        <v>133</v>
      </c>
      <c r="B279" s="31"/>
      <c r="C279" s="136">
        <f t="shared" si="3"/>
        <v>0</v>
      </c>
      <c r="D279" s="60">
        <f t="shared" si="3"/>
        <v>1</v>
      </c>
      <c r="E279" s="79"/>
      <c r="F279" s="73"/>
      <c r="G279" s="52"/>
      <c r="L279" s="84"/>
    </row>
    <row r="280" spans="1:12" ht="24" x14ac:dyDescent="0.2">
      <c r="A280" s="42" t="s">
        <v>91</v>
      </c>
      <c r="B280" s="31" t="s">
        <v>4</v>
      </c>
      <c r="C280" s="133">
        <f>C87+C139</f>
        <v>35926</v>
      </c>
      <c r="D280" s="59">
        <f>D87+D139</f>
        <v>34875</v>
      </c>
      <c r="E280" s="79"/>
      <c r="F280" s="73"/>
      <c r="G280" s="52"/>
      <c r="L280" s="54"/>
    </row>
    <row r="281" spans="1:12" x14ac:dyDescent="0.2">
      <c r="A281" s="32" t="s">
        <v>142</v>
      </c>
      <c r="B281" s="31"/>
      <c r="C281" s="139"/>
      <c r="D281" s="23"/>
      <c r="E281" s="79"/>
      <c r="F281" s="74"/>
      <c r="G281" s="52"/>
      <c r="L281" s="84"/>
    </row>
    <row r="282" spans="1:12" x14ac:dyDescent="0.2">
      <c r="A282" s="32" t="s">
        <v>30</v>
      </c>
      <c r="B282" s="31" t="s">
        <v>4</v>
      </c>
      <c r="C282" s="139"/>
      <c r="D282" s="23"/>
      <c r="E282" s="79"/>
      <c r="F282" s="74"/>
      <c r="G282" s="52"/>
      <c r="L282" s="84"/>
    </row>
    <row r="283" spans="1:12" outlineLevel="1" x14ac:dyDescent="0.2">
      <c r="A283" s="46" t="s">
        <v>32</v>
      </c>
      <c r="B283" s="31"/>
      <c r="C283" s="136">
        <f t="shared" ref="C283:D302" si="4">C90+C142</f>
        <v>33</v>
      </c>
      <c r="D283" s="60">
        <f t="shared" si="4"/>
        <v>25</v>
      </c>
      <c r="E283" s="79"/>
      <c r="F283" s="74"/>
      <c r="G283" s="52"/>
      <c r="L283" s="84"/>
    </row>
    <row r="284" spans="1:12" outlineLevel="1" x14ac:dyDescent="0.2">
      <c r="A284" s="47" t="s">
        <v>33</v>
      </c>
      <c r="B284" s="31"/>
      <c r="C284" s="136">
        <f t="shared" si="4"/>
        <v>658</v>
      </c>
      <c r="D284" s="60">
        <f t="shared" si="4"/>
        <v>648</v>
      </c>
      <c r="E284" s="79"/>
      <c r="F284" s="74"/>
      <c r="G284" s="52"/>
      <c r="L284" s="84"/>
    </row>
    <row r="285" spans="1:12" outlineLevel="1" x14ac:dyDescent="0.2">
      <c r="A285" s="47" t="s">
        <v>34</v>
      </c>
      <c r="B285" s="31"/>
      <c r="C285" s="136">
        <f t="shared" si="4"/>
        <v>2644</v>
      </c>
      <c r="D285" s="60">
        <f t="shared" si="4"/>
        <v>2667</v>
      </c>
      <c r="E285" s="79"/>
      <c r="F285" s="74"/>
      <c r="G285" s="52"/>
      <c r="L285" s="84"/>
    </row>
    <row r="286" spans="1:12" ht="24" outlineLevel="1" x14ac:dyDescent="0.2">
      <c r="A286" s="47" t="s">
        <v>35</v>
      </c>
      <c r="B286" s="31"/>
      <c r="C286" s="136">
        <f t="shared" si="4"/>
        <v>170</v>
      </c>
      <c r="D286" s="60">
        <f t="shared" si="4"/>
        <v>166</v>
      </c>
      <c r="E286" s="79"/>
      <c r="F286" s="74"/>
      <c r="G286" s="52"/>
      <c r="L286" s="84"/>
    </row>
    <row r="287" spans="1:12" ht="24" outlineLevel="1" x14ac:dyDescent="0.2">
      <c r="A287" s="47" t="s">
        <v>36</v>
      </c>
      <c r="B287" s="31"/>
      <c r="C287" s="136">
        <f t="shared" si="4"/>
        <v>345</v>
      </c>
      <c r="D287" s="60">
        <f t="shared" si="4"/>
        <v>350</v>
      </c>
      <c r="E287" s="79"/>
      <c r="F287" s="74"/>
      <c r="G287" s="52"/>
      <c r="L287" s="84"/>
    </row>
    <row r="288" spans="1:12" outlineLevel="1" x14ac:dyDescent="0.2">
      <c r="A288" s="47" t="s">
        <v>37</v>
      </c>
      <c r="B288" s="31"/>
      <c r="C288" s="136">
        <f t="shared" si="4"/>
        <v>6885</v>
      </c>
      <c r="D288" s="60">
        <f t="shared" si="4"/>
        <v>6203</v>
      </c>
      <c r="E288" s="79"/>
      <c r="F288" s="74"/>
      <c r="G288" s="52"/>
      <c r="L288" s="84"/>
    </row>
    <row r="289" spans="1:13" ht="24" outlineLevel="1" x14ac:dyDescent="0.2">
      <c r="A289" s="47" t="s">
        <v>38</v>
      </c>
      <c r="B289" s="31"/>
      <c r="C289" s="136">
        <f t="shared" si="4"/>
        <v>8082</v>
      </c>
      <c r="D289" s="60">
        <f t="shared" si="4"/>
        <v>7205</v>
      </c>
      <c r="E289" s="79"/>
      <c r="F289" s="74"/>
      <c r="G289" s="52"/>
      <c r="L289" s="84"/>
    </row>
    <row r="290" spans="1:13" outlineLevel="1" x14ac:dyDescent="0.2">
      <c r="A290" s="47" t="s">
        <v>39</v>
      </c>
      <c r="B290" s="31"/>
      <c r="C290" s="136">
        <f t="shared" si="4"/>
        <v>3391</v>
      </c>
      <c r="D290" s="60">
        <f t="shared" si="4"/>
        <v>3490</v>
      </c>
      <c r="E290" s="79"/>
      <c r="F290" s="74"/>
      <c r="G290" s="52"/>
      <c r="L290" s="84"/>
    </row>
    <row r="291" spans="1:13" outlineLevel="1" x14ac:dyDescent="0.2">
      <c r="A291" s="47" t="s">
        <v>40</v>
      </c>
      <c r="B291" s="31"/>
      <c r="C291" s="136">
        <f t="shared" si="4"/>
        <v>1258</v>
      </c>
      <c r="D291" s="60">
        <f t="shared" si="4"/>
        <v>1357</v>
      </c>
      <c r="E291" s="79"/>
      <c r="F291" s="74"/>
      <c r="G291" s="52"/>
      <c r="L291" s="84"/>
    </row>
    <row r="292" spans="1:13" outlineLevel="1" x14ac:dyDescent="0.2">
      <c r="A292" s="47" t="s">
        <v>41</v>
      </c>
      <c r="B292" s="31"/>
      <c r="C292" s="136">
        <f t="shared" si="4"/>
        <v>825</v>
      </c>
      <c r="D292" s="60">
        <f t="shared" si="4"/>
        <v>878</v>
      </c>
      <c r="E292" s="79"/>
      <c r="F292" s="74"/>
      <c r="G292" s="52"/>
      <c r="L292" s="84"/>
    </row>
    <row r="293" spans="1:13" outlineLevel="1" x14ac:dyDescent="0.2">
      <c r="A293" s="47" t="s">
        <v>42</v>
      </c>
      <c r="B293" s="31"/>
      <c r="C293" s="136">
        <f t="shared" si="4"/>
        <v>292</v>
      </c>
      <c r="D293" s="60">
        <f t="shared" si="4"/>
        <v>163</v>
      </c>
      <c r="E293" s="79"/>
      <c r="F293" s="74"/>
      <c r="G293" s="52"/>
      <c r="L293" s="84"/>
    </row>
    <row r="294" spans="1:13" outlineLevel="1" x14ac:dyDescent="0.2">
      <c r="A294" s="47" t="s">
        <v>43</v>
      </c>
      <c r="B294" s="31"/>
      <c r="C294" s="136">
        <f t="shared" si="4"/>
        <v>2588</v>
      </c>
      <c r="D294" s="60">
        <f t="shared" si="4"/>
        <v>2555</v>
      </c>
      <c r="E294" s="79"/>
      <c r="F294" s="74"/>
      <c r="G294" s="52"/>
      <c r="L294" s="84"/>
    </row>
    <row r="295" spans="1:13" outlineLevel="1" x14ac:dyDescent="0.2">
      <c r="A295" s="47" t="s">
        <v>44</v>
      </c>
      <c r="B295" s="31"/>
      <c r="C295" s="136">
        <f t="shared" si="4"/>
        <v>2477</v>
      </c>
      <c r="D295" s="60">
        <f t="shared" si="4"/>
        <v>2327</v>
      </c>
      <c r="E295" s="79"/>
      <c r="F295" s="74"/>
      <c r="G295" s="52"/>
      <c r="L295" s="84"/>
    </row>
    <row r="296" spans="1:13" ht="24" outlineLevel="1" x14ac:dyDescent="0.2">
      <c r="A296" s="47" t="s">
        <v>45</v>
      </c>
      <c r="B296" s="31"/>
      <c r="C296" s="136">
        <f t="shared" si="4"/>
        <v>3474</v>
      </c>
      <c r="D296" s="60">
        <f t="shared" si="4"/>
        <v>3988</v>
      </c>
      <c r="E296" s="79"/>
      <c r="F296" s="74"/>
      <c r="G296" s="52"/>
      <c r="L296" s="84"/>
    </row>
    <row r="297" spans="1:13" ht="24" outlineLevel="1" x14ac:dyDescent="0.2">
      <c r="A297" s="47" t="s">
        <v>46</v>
      </c>
      <c r="B297" s="31"/>
      <c r="C297" s="136">
        <f t="shared" si="4"/>
        <v>269</v>
      </c>
      <c r="D297" s="60">
        <f t="shared" si="4"/>
        <v>257</v>
      </c>
      <c r="E297" s="79"/>
      <c r="F297" s="74"/>
      <c r="G297" s="52"/>
      <c r="L297" s="84"/>
    </row>
    <row r="298" spans="1:13" outlineLevel="1" x14ac:dyDescent="0.2">
      <c r="A298" s="47" t="s">
        <v>47</v>
      </c>
      <c r="B298" s="31"/>
      <c r="C298" s="136">
        <f t="shared" si="4"/>
        <v>234</v>
      </c>
      <c r="D298" s="60">
        <f t="shared" si="4"/>
        <v>112</v>
      </c>
      <c r="E298" s="79"/>
      <c r="F298" s="74"/>
      <c r="G298" s="52"/>
      <c r="L298" s="84"/>
    </row>
    <row r="299" spans="1:13" outlineLevel="1" x14ac:dyDescent="0.2">
      <c r="A299" s="47" t="s">
        <v>48</v>
      </c>
      <c r="B299" s="31"/>
      <c r="C299" s="136">
        <f t="shared" si="4"/>
        <v>1657</v>
      </c>
      <c r="D299" s="60">
        <f t="shared" si="4"/>
        <v>1828</v>
      </c>
      <c r="E299" s="79"/>
      <c r="F299" s="74"/>
      <c r="G299" s="52"/>
      <c r="L299" s="84"/>
    </row>
    <row r="300" spans="1:13" ht="24" outlineLevel="1" x14ac:dyDescent="0.2">
      <c r="A300" s="47" t="s">
        <v>49</v>
      </c>
      <c r="B300" s="31"/>
      <c r="C300" s="136">
        <f t="shared" si="4"/>
        <v>261</v>
      </c>
      <c r="D300" s="60">
        <f t="shared" si="4"/>
        <v>278</v>
      </c>
      <c r="E300" s="79"/>
      <c r="F300" s="74"/>
      <c r="G300" s="52"/>
      <c r="L300" s="84"/>
    </row>
    <row r="301" spans="1:13" outlineLevel="1" x14ac:dyDescent="0.2">
      <c r="A301" s="47" t="s">
        <v>50</v>
      </c>
      <c r="B301" s="31"/>
      <c r="C301" s="136">
        <f t="shared" si="4"/>
        <v>383</v>
      </c>
      <c r="D301" s="60">
        <f t="shared" si="4"/>
        <v>378</v>
      </c>
      <c r="E301" s="79"/>
      <c r="F301" s="74"/>
      <c r="G301" s="52"/>
      <c r="L301" s="84"/>
    </row>
    <row r="302" spans="1:13" ht="36" outlineLevel="1" x14ac:dyDescent="0.2">
      <c r="A302" s="47" t="s">
        <v>133</v>
      </c>
      <c r="B302" s="31"/>
      <c r="C302" s="136">
        <f t="shared" si="4"/>
        <v>0</v>
      </c>
      <c r="D302" s="60">
        <f t="shared" si="4"/>
        <v>0</v>
      </c>
      <c r="E302" s="79"/>
      <c r="F302" s="74"/>
      <c r="G302" s="52"/>
      <c r="L302" s="84"/>
    </row>
    <row r="303" spans="1:13" x14ac:dyDescent="0.2">
      <c r="A303" s="39" t="s">
        <v>77</v>
      </c>
      <c r="B303" s="31" t="s">
        <v>16</v>
      </c>
      <c r="C303" s="140">
        <f>+[1]МСП!$D$272</f>
        <v>293644.78314489953</v>
      </c>
      <c r="D303" s="116">
        <f>C303*D304*D305/10000</f>
        <v>323442.68115931132</v>
      </c>
      <c r="E303" s="118"/>
      <c r="F303" s="73"/>
      <c r="G303" s="53"/>
      <c r="H303" s="86"/>
      <c r="I303" s="86"/>
      <c r="J303" s="86"/>
      <c r="K303" s="52"/>
      <c r="L303" s="48"/>
      <c r="M303" s="53"/>
    </row>
    <row r="304" spans="1:13" x14ac:dyDescent="0.2">
      <c r="A304" s="39" t="s">
        <v>51</v>
      </c>
      <c r="B304" s="31" t="s">
        <v>52</v>
      </c>
      <c r="C304" s="141">
        <f>+[1]МСП!$D$273</f>
        <v>101.5</v>
      </c>
      <c r="D304" s="24">
        <v>101.8</v>
      </c>
      <c r="E304" s="79"/>
      <c r="F304" s="73"/>
      <c r="G304" s="52"/>
      <c r="L304" s="53"/>
    </row>
    <row r="305" spans="1:12" ht="12.75" x14ac:dyDescent="0.2">
      <c r="A305" s="39" t="s">
        <v>53</v>
      </c>
      <c r="B305" s="31" t="s">
        <v>52</v>
      </c>
      <c r="C305" s="141">
        <f>+[1]МСП!$D$274</f>
        <v>106.97</v>
      </c>
      <c r="D305" s="66">
        <v>108.2</v>
      </c>
      <c r="E305" s="119"/>
      <c r="F305" s="73"/>
      <c r="G305" s="52"/>
      <c r="H305" s="68"/>
      <c r="L305" s="86"/>
    </row>
    <row r="306" spans="1:12" x14ac:dyDescent="0.2">
      <c r="A306" s="32" t="s">
        <v>142</v>
      </c>
      <c r="B306" s="31"/>
      <c r="C306" s="139"/>
      <c r="D306" s="56"/>
      <c r="E306" s="79"/>
      <c r="F306" s="73"/>
      <c r="G306" s="52"/>
      <c r="L306" s="84"/>
    </row>
    <row r="307" spans="1:12" x14ac:dyDescent="0.2">
      <c r="A307" s="32" t="s">
        <v>30</v>
      </c>
      <c r="B307" s="31" t="s">
        <v>16</v>
      </c>
      <c r="C307" s="139"/>
      <c r="D307" s="56"/>
      <c r="E307" s="79"/>
      <c r="F307" s="73"/>
      <c r="G307" s="52"/>
      <c r="L307" s="84"/>
    </row>
    <row r="308" spans="1:12" x14ac:dyDescent="0.2">
      <c r="A308" s="32"/>
      <c r="B308" s="31"/>
      <c r="C308" s="139"/>
      <c r="D308" s="56"/>
      <c r="E308" s="79"/>
      <c r="F308" s="73"/>
      <c r="G308" s="52"/>
      <c r="L308" s="84"/>
    </row>
    <row r="309" spans="1:12" ht="24" x14ac:dyDescent="0.2">
      <c r="A309" s="47" t="s">
        <v>80</v>
      </c>
      <c r="B309" s="31" t="s">
        <v>81</v>
      </c>
      <c r="C309" s="127">
        <f>(C87+C139+C170+C198+C44)/1000</f>
        <v>95.388999999999996</v>
      </c>
      <c r="D309" s="67">
        <f>(D87+D139+D170+D198+D44)/1000</f>
        <v>107.461</v>
      </c>
      <c r="E309" s="79"/>
      <c r="F309" s="73"/>
      <c r="G309" s="53"/>
      <c r="H309" s="53"/>
      <c r="I309" s="53"/>
      <c r="L309" s="48"/>
    </row>
    <row r="310" spans="1:12" ht="24" x14ac:dyDescent="0.2">
      <c r="A310" s="47" t="s">
        <v>73</v>
      </c>
      <c r="B310" s="31" t="s">
        <v>81</v>
      </c>
      <c r="C310" s="127">
        <f>C309-C87/1000</f>
        <v>89.289999999999992</v>
      </c>
      <c r="D310" s="67">
        <f>D309-D87/1000</f>
        <v>101.851</v>
      </c>
      <c r="E310" s="79"/>
      <c r="F310" s="73"/>
      <c r="G310" s="52"/>
      <c r="L310" s="48"/>
    </row>
    <row r="311" spans="1:12" x14ac:dyDescent="0.2">
      <c r="A311" s="47" t="s">
        <v>138</v>
      </c>
      <c r="B311" s="31"/>
      <c r="C311" s="127"/>
      <c r="D311" s="60"/>
      <c r="E311" s="79"/>
      <c r="F311" s="73"/>
      <c r="G311" s="52"/>
      <c r="L311" s="48"/>
    </row>
    <row r="312" spans="1:12" x14ac:dyDescent="0.2">
      <c r="A312" s="47" t="s">
        <v>141</v>
      </c>
      <c r="B312" s="31" t="s">
        <v>5</v>
      </c>
      <c r="C312" s="127"/>
      <c r="D312" s="60">
        <f>D314+D315+D316</f>
        <v>1084</v>
      </c>
      <c r="E312" s="79"/>
      <c r="F312" s="73"/>
      <c r="G312" s="52"/>
      <c r="L312" s="48"/>
    </row>
    <row r="313" spans="1:12" x14ac:dyDescent="0.2">
      <c r="A313" s="47" t="s">
        <v>10</v>
      </c>
      <c r="B313" s="31"/>
      <c r="C313" s="127"/>
      <c r="D313" s="60"/>
      <c r="E313" s="79"/>
      <c r="F313" s="73"/>
      <c r="G313" s="52"/>
      <c r="L313" s="48"/>
    </row>
    <row r="314" spans="1:12" x14ac:dyDescent="0.2">
      <c r="A314" s="47" t="s">
        <v>139</v>
      </c>
      <c r="B314" s="31" t="s">
        <v>5</v>
      </c>
      <c r="C314" s="127"/>
      <c r="D314" s="60">
        <v>0</v>
      </c>
      <c r="E314" s="79"/>
      <c r="F314" s="73"/>
      <c r="G314" s="52"/>
      <c r="L314" s="48"/>
    </row>
    <row r="315" spans="1:12" x14ac:dyDescent="0.2">
      <c r="A315" s="47" t="s">
        <v>140</v>
      </c>
      <c r="B315" s="31" t="s">
        <v>5</v>
      </c>
      <c r="C315" s="127"/>
      <c r="D315" s="60">
        <v>237</v>
      </c>
      <c r="E315" s="79"/>
      <c r="F315" s="73"/>
      <c r="G315" s="52"/>
      <c r="L315" s="48"/>
    </row>
    <row r="316" spans="1:12" x14ac:dyDescent="0.2">
      <c r="A316" s="47" t="s">
        <v>66</v>
      </c>
      <c r="B316" s="31" t="s">
        <v>5</v>
      </c>
      <c r="C316" s="127"/>
      <c r="D316" s="60">
        <v>847</v>
      </c>
      <c r="E316" s="79"/>
      <c r="F316" s="73"/>
      <c r="G316" s="52"/>
      <c r="L316" s="48"/>
    </row>
    <row r="317" spans="1:12" x14ac:dyDescent="0.2">
      <c r="A317" s="26"/>
      <c r="B317" s="26"/>
      <c r="C317" s="26"/>
      <c r="D317" s="26"/>
    </row>
    <row r="318" spans="1:12" x14ac:dyDescent="0.2">
      <c r="D318" s="53"/>
      <c r="E318" s="53"/>
    </row>
    <row r="323" spans="4:4" x14ac:dyDescent="0.2">
      <c r="D323" s="48"/>
    </row>
    <row r="325" spans="4:4" x14ac:dyDescent="0.2">
      <c r="D325" s="48"/>
    </row>
    <row r="326" spans="4:4" x14ac:dyDescent="0.2">
      <c r="D326" s="52"/>
    </row>
  </sheetData>
  <mergeCells count="3">
    <mergeCell ref="A5:D5"/>
    <mergeCell ref="A4:D4"/>
    <mergeCell ref="A3:D3"/>
  </mergeCells>
  <phoneticPr fontId="5" type="noConversion"/>
  <pageMargins left="0.47244094488188981" right="0" top="0.59055118110236227" bottom="0.39370078740157483" header="0.51181102362204722" footer="0.51181102362204722"/>
  <pageSetup paperSize="9" scale="97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Стратегия 2050</vt:lpstr>
      <vt:lpstr>МСП</vt:lpstr>
      <vt:lpstr>МСП!Заголовки_для_печати</vt:lpstr>
      <vt:lpstr>МСП!Область_печати</vt:lpstr>
    </vt:vector>
  </TitlesOfParts>
  <Company>Unit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Ze84rO</dc:creator>
  <cp:lastModifiedBy>Чуркина Светлана Петровна</cp:lastModifiedBy>
  <cp:lastPrinted>2025-04-15T09:18:44Z</cp:lastPrinted>
  <dcterms:created xsi:type="dcterms:W3CDTF">2010-12-05T10:14:54Z</dcterms:created>
  <dcterms:modified xsi:type="dcterms:W3CDTF">2026-02-11T03:44:27Z</dcterms:modified>
</cp:coreProperties>
</file>